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W:\SUBGE\2025\PCA 2026 - mai-2025\"/>
    </mc:Choice>
  </mc:AlternateContent>
  <bookViews>
    <workbookView xWindow="0" yWindow="0" windowWidth="28800" windowHeight="12015"/>
  </bookViews>
  <sheets>
    <sheet name="Unificando Aquisições" sheetId="1" r:id="rId1"/>
    <sheet name="Listas" sheetId="2" state="hidden" r:id="rId2"/>
    <sheet name="1" sheetId="7" state="very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'Unificando Aquisições'!$A$8:$N$103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Q12" i="1" l="1"/>
  <c r="T13" i="1" l="1"/>
  <c r="T15" i="1"/>
  <c r="Q10" i="1" l="1"/>
  <c r="S10" i="1"/>
  <c r="T10" i="1"/>
  <c r="U10" i="1"/>
  <c r="V10" i="1"/>
  <c r="W10" i="1"/>
  <c r="F94" i="1" l="1"/>
  <c r="F93" i="1"/>
  <c r="E100" i="1"/>
  <c r="F12" i="1"/>
  <c r="E12" i="1"/>
  <c r="F96" i="1"/>
  <c r="E96" i="1"/>
  <c r="F13" i="1"/>
  <c r="F95" i="1"/>
  <c r="E95" i="1"/>
  <c r="F62" i="1"/>
  <c r="E62" i="1"/>
  <c r="F64" i="1"/>
  <c r="F63" i="1"/>
  <c r="R10" i="1" l="1"/>
  <c r="F25" i="1"/>
  <c r="F105" i="1" s="1"/>
  <c r="R12" i="1" l="1"/>
  <c r="S12" i="1"/>
  <c r="T12" i="1"/>
  <c r="U12" i="1"/>
  <c r="V12" i="1"/>
  <c r="W12" i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<sst xmlns="http://schemas.openxmlformats.org/spreadsheetml/2006/main" count="1049" uniqueCount="355">
  <si>
    <t>Tipo de Contratação</t>
  </si>
  <si>
    <t>Objeto Resumido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</si>
  <si>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</si>
  <si>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</si>
  <si>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</si>
  <si>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</si>
  <si>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</si>
  <si>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</si>
  <si>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</si>
  <si>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t>observações</t>
  </si>
  <si>
    <t>Prazo</t>
  </si>
  <si>
    <t>Nível de Complexidade</t>
  </si>
  <si>
    <t>Observações</t>
  </si>
  <si>
    <t>Classificação orçamentária</t>
  </si>
  <si>
    <t>Setor Demandante</t>
  </si>
  <si>
    <t>Fonte de Recursos</t>
  </si>
  <si>
    <t>Fonte de recurso</t>
  </si>
  <si>
    <t>Plano de Contratações Anual - Exercício 2026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</si>
  <si>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</si>
  <si>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</si>
  <si>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</si>
  <si>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</si>
  <si>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</si>
  <si>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</si>
  <si>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</si>
  <si>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NOVA</t>
  </si>
  <si>
    <t>EXISTENTE NÃO RENOVÁVEL</t>
  </si>
  <si>
    <t>EXISTENTE A SER RENOVADA</t>
  </si>
  <si>
    <t>GND</t>
  </si>
  <si>
    <t>MODALIDADE DE APLICAÇÃO*</t>
  </si>
  <si>
    <t>ELEMENTO DE DESPESA</t>
  </si>
  <si>
    <t>0 - NÃO DEFINIDO</t>
  </si>
  <si>
    <t>1 - PESSOAL E ENCARGOS SOCIAIS</t>
  </si>
  <si>
    <t>2 - JUROS E ENCARGOS DA DÍVIDA</t>
  </si>
  <si>
    <t>3 - OUTRAS DESPESAS CORRENTES</t>
  </si>
  <si>
    <t>4 - INVESTIMENTOS</t>
  </si>
  <si>
    <t>5 - INVERSÕES FINANCEIRAS</t>
  </si>
  <si>
    <t>6 - AMORTIZAÇÃO DA DÍVIDA</t>
  </si>
  <si>
    <t>9 - RESERVA DE CONTINGÊNCIA</t>
  </si>
  <si>
    <t>00 - NÃO DEFINIDO</t>
  </si>
  <si>
    <t>20 - TRANSFERÊNCIAS À UNIÃO</t>
  </si>
  <si>
    <t>22 - EXECUÇÃO ORÇAMENTÁRIA DELEGADA À UNIÃO</t>
  </si>
  <si>
    <t>30 - TRANSFERÊNCIAS A ESTADOS E AO DISTRITO FEDERAL</t>
  </si>
  <si>
    <t>31 - TRANSFERÊNCIAS A ESTADOS E AO DISTRITO FEDERAL - FUNDO A FUNDO</t>
  </si>
  <si>
    <t>32 - EXECUÇÃO ORÇAMENTÁRIA DELEGADA A ESTADOS E AO DISTRITO FEDERAL</t>
  </si>
  <si>
    <t>35 - TRANSFERÊNCIAS FUNDO A FUNDO AOS ESTADOS E AO DISTRITO FEDERAL À CONTA DE RECURSOS DE QUE TRATAM OS §§ 1º E 2º DO ART. 24 DA LEI COMPLEMENTAR Nº 141, DE 2012</t>
  </si>
  <si>
    <t xml:space="preserve">36 - TRANSFERÊNCIAS FUNDO A FUNDO AOS ESTADOS E AO DISTRITO FEDERAL À CONTA DE RECURSOS DE QUE TRATA O ART. 25 DA LEI COMPLEMENTAR Nº 141, DE 2012 </t>
  </si>
  <si>
    <t>40 - TRANSFERÊNCIAS A MUNICÍPIOS</t>
  </si>
  <si>
    <t>41 - TRANSFERÊNCIAS A MUNICÍPIOS - FUNDO A FUNDO</t>
  </si>
  <si>
    <t>42 - EXECUÇÃO ORÇAMENTÁRIA DELEGADA A MUNICÍPIOS</t>
  </si>
  <si>
    <t>45 - TRANSFERÊNCIAS FUNDO A FUNDO AOS MUNICÍPIOS À CONTA DE RECURSOS DE QUE TRATAM OS §§ 1º E 2º DO ART. 24 DA LEI COMPLEMENTAR Nº 141, DE 2012</t>
  </si>
  <si>
    <t>46 - TRANSFERÊNCIAS FUNDO A FUNDO AOS MUNICÍPIOS À CONTA DE RECURSOS DE QUE TRATA O ART. 25 DA LEI COMPLEMENTAR Nº 141, DE 2012</t>
  </si>
  <si>
    <t>50 - TRANSFERÊNCIAS A INSTITUIÇÕES PRIVADAS SEM FINS LUCRATIVOS</t>
  </si>
  <si>
    <t>60 - TRANSFERÊNCIAS A INSTITUIÇÕES PRIVADAS COM FINS LUCRATIVOS</t>
  </si>
  <si>
    <t>67 - EXECUÇÃO DE CONTRATO DE PARCERIA PÚBLICO-PRIVADA - PPP</t>
  </si>
  <si>
    <t>70 - TRANSFERÊNCIAS A INSTITUIÇÕES MULTIGOVERNAMENTAIS</t>
  </si>
  <si>
    <t>71 - TRANSFERÊNCIAS A CONSÓRCIOS PÚBLICOS MEDIANTE CONTRATO DE RATEIO</t>
  </si>
  <si>
    <t>72 - EXECUÇÃO ORÇAMENTÁRIA DELEGADA A CONSÓRCIOS PÚBLICOS</t>
  </si>
  <si>
    <t>73 - TRANSFERÊNCIAS A CONSÓRCIOS PÚBLICOS MEDIANTE CONTRATO DE RATEIO À CONTA DE RECURSOS DE QUE TRATAM OS §§ 1º E 2º DO ART. 24 DA LEI COMPLEMENTAR Nº 141, DE 2012</t>
  </si>
  <si>
    <t>74 - TRANSFERÊNCIAS A CONSÓRCIOS PÚBLICOS MEDIANTE CONTRATO DE RATEIO À CONTA DE RECURSOS DE QUE TRATA O ART. 25 DA LEI COMPLEMENTAR Nº 141, DE 2012</t>
  </si>
  <si>
    <t>75 - TRANSFERÊNCIAS A INSTITUIÇÕES MULTIGOVERNAMENTAIS À CONTA DE RECURSOS DE QUE TRATAM OS §§ 1º E 2º DO ART. 24 DA LEI COMPLEMENTAR Nº 141, DE 2012</t>
  </si>
  <si>
    <t>76 - TRANSFERÊNCIAS A INSTITUIÇÕES MULTIGOVERNAMENTAIS À CONTA DE RECURSOS DE QUE TRATA O ART. 25 DA LEI COMPLEMENTAR Nº 141, DE 2012</t>
  </si>
  <si>
    <t>80 - TRANSFERÊNCIAS AO EXTERIOR</t>
  </si>
  <si>
    <t>90 - APLICAÇÕES DIRETAS</t>
  </si>
  <si>
    <t>91 - APLICAÇÃO DIRETA DECORRENTE DE OPERAÇÃO ENTRE ÓRGÃOS, FUNDOS E ENTIDADES INTEGRANTES DOS ORÇAMENTOS FISCAL E DA SEGURIDADE SOCIAL</t>
  </si>
  <si>
    <t>92 - APLICAÇÃO DIRETA DE RECURSOS RECEBIDOS DE OUTROS ENTES DA FEDERAÇÃO DECORRENTES DE DELEGAÇÃO OU DESCENTRALIZAÇÃO</t>
  </si>
  <si>
    <t>93 - APLICAÇÃO DIRETA DECORRENTE DE OPERAÇÃO DE ÓRGÃOS, FUNDOS E ENTIDADES INTEGRANTES DOS ORÇAMENTOS FISCAL E DA SEGURIDADE SOCIAL COM CONSÓRCIO PÚBLICO DO QUAL O ENTE PARTICIPE</t>
  </si>
  <si>
    <t>94 - APLICAÇÃO DIRETA DECORRENTE DE OPERAÇÃO DE ÓRGÃOS, FUNDOS E ENTIDADES INTEGRANTES DOS ORÇAMENTOS FISCAL E DA SEGURIDADE SOCIAL COM CONSÓRCIO PÚBLICO DO QUAL O ENTE NÃO PARTICIPE</t>
  </si>
  <si>
    <t>95 - APLICAÇÃO DIRETA À CONTA DE RECURSOS DE QUE TRATAM OS §§ 1º E 2º DO ART. 24 DA LEI COMPLEMENTAR Nº 141, DE 2012</t>
  </si>
  <si>
    <t>96 - APLICAÇÃO DIRETA À CONTA DE RECURSOS DE QUE TRATA O ART. 25 DA LEI COMPLEMENTAR Nº 141, DE 2012</t>
  </si>
  <si>
    <t>99 - A DEFINIR</t>
  </si>
  <si>
    <t>01 - APOSENTADORIAS DO RPPS, RESERVA REMUNERADA E REFORMAS DOS MILITARES</t>
  </si>
  <si>
    <t>03 - PENSÕES DO RPPS E DO MILITAR</t>
  </si>
  <si>
    <t>04 - CONTRATAÇÃO POR TEMPO DETERMINADO</t>
  </si>
  <si>
    <t>05 - OUTROS BENEFÍCIOS PREVIDENCIÁRIOS DO SERVIDOR OU DO MILITAR</t>
  </si>
  <si>
    <t>06 - BENEFÍCIO MENSAL AO DEFICIENTE E AO IDOSO</t>
  </si>
  <si>
    <t>07 - CONTRIBUIÇÃO A ENTIDADES FECHADAS DE PREVIDÊNCIA</t>
  </si>
  <si>
    <t>08 - OUTROS BENEFÍCIOS ASSISTENCIAIS DO SERVIDOR E DO MILITAR</t>
  </si>
  <si>
    <t>09 - SALÁRIO-FAMÍLIA</t>
  </si>
  <si>
    <t>10 - SEGURO DESEMPREGO E ABONO SALARIAL</t>
  </si>
  <si>
    <t>11 - VENCIMENTOS E VANTAGENS FIXAS - PESSOAL CIVIL</t>
  </si>
  <si>
    <t>12 - VENCIMENTOS E VANTAGENS FIXAS - PESSOAL MILITAR</t>
  </si>
  <si>
    <t>13 - OBRIGAÇÕES PATRONAIS</t>
  </si>
  <si>
    <t>14 - DIÁRIAS -  CIVIL</t>
  </si>
  <si>
    <t>15 - DIÁRIAS -  MILITAR</t>
  </si>
  <si>
    <t>16 - OUTRAS DESPESAS VARIÁVEIS - PESSOAL CIVIL</t>
  </si>
  <si>
    <t>17 - OUTRAS DESPESAS VARIÁVEIS - PESSOAL MILITAR</t>
  </si>
  <si>
    <t>18 - AUXÍLIO FINANCEIRO A ESTUDANTES</t>
  </si>
  <si>
    <t>19 - AUXÍLIO-FARDAMENTO</t>
  </si>
  <si>
    <t>20 - AUXÍLIO FINANCEIRO A PESQUISADORES</t>
  </si>
  <si>
    <t>21 - JUROS SOBRE A DÍVIDA POR CONTRATO</t>
  </si>
  <si>
    <t>22 - OUTROS ENCARGOS SOBRE A DÍVIDA POR CONTRATO</t>
  </si>
  <si>
    <t>23 - JUROS, DESÁGIOS E DESCONTOS DA DÍVIDA MOBILIÁRIA</t>
  </si>
  <si>
    <t>24 - OUTROS ENCARGOS SOBRE A DÍVIDA MOBILIÁRIA</t>
  </si>
  <si>
    <t>25 - ENCARGOS SOBRE OPERAÇÕES DE CRÉDITO POR ANTECIPAÇÃO DA RECEITA</t>
  </si>
  <si>
    <t>26 - OBRIGAÇÕES DECORRENTES DE POLÍTICA MONETÁRIA</t>
  </si>
  <si>
    <t>27 - ENCARGOS PELA HONRA DE AVAIS, GARANTIAS, SEGUROS E SIMILARES</t>
  </si>
  <si>
    <t>28 - REMUNERAÇÃO DE COTAS DE FUNDOS AUTÁRQUICOS</t>
  </si>
  <si>
    <t>29 - DISTRIBUIÇÃO DE RESULTADO DE EMPRESAS ESTATAIS DEPENDENTES</t>
  </si>
  <si>
    <t>30 - MATERIAL DE CONSUMO</t>
  </si>
  <si>
    <t>31 - PREMIAÇÕES CULTURAIS, ARTÍSTICAS, CIENTÍFICAS, DESPORTIVAS E OUTRAS</t>
  </si>
  <si>
    <t>32 - MATERIAL, BEM OU SERVIÇO PARA DISTRIBUIÇÃO GRATUITA</t>
  </si>
  <si>
    <t>33 - PASSAGENS E DESPESAS COM LOCOMOÇÃO</t>
  </si>
  <si>
    <t>34 - OUTRAS DESPESAS DE PESSOAL DECORRENTES DE  CONTRATOS DE TERCEIRIZAÇÃO</t>
  </si>
  <si>
    <t>35 - SERVIÇOS DE CONSULTORIA</t>
  </si>
  <si>
    <t>36 - OUTROS SERVIÇOS DE TERCEIROS - PESSOA FÍSICA</t>
  </si>
  <si>
    <t>37 - LOCAÇÃO DE MÃO-DE-OBRA</t>
  </si>
  <si>
    <t>38 - ARRENDAMENTO MERCANTIL</t>
  </si>
  <si>
    <t>39 - OUTROS SERVIÇOS DE TERCEIROS - PESSOA JURÍDICA</t>
  </si>
  <si>
    <t>40 - SERVIÇOS DE TECNOLOGIA DA INFORMAÇÃO E COMUNICAÇÃO - PESSOA JURÍDICA</t>
  </si>
  <si>
    <t>41 - CONTRIBUIÇÕES</t>
  </si>
  <si>
    <t>42 - AUXÍLIOS</t>
  </si>
  <si>
    <t>43 - SUBVENÇÕES SOCIAIS</t>
  </si>
  <si>
    <t>45 - SUBVENÇÕES ECONÔMICAS</t>
  </si>
  <si>
    <t>46 - AUXÍLIO-ALIMENTAÇÃO</t>
  </si>
  <si>
    <t>47 - OBRIGAÇÕES TRIBUTÁRIAS E CONTRIBUTIVAS</t>
  </si>
  <si>
    <t>48 - OUTROS AUXÍLIOS FINANCEIROS A PESSOAS FÍSICAS</t>
  </si>
  <si>
    <t>49 - AUXÍLIO-TRANSPORTE</t>
  </si>
  <si>
    <t>51 - OBRAS E INSTALAÇÕES</t>
  </si>
  <si>
    <t>52 - EQUIPAMENTOS E MATERIAL PERMANENTE</t>
  </si>
  <si>
    <t>53 - APOSENTADORIAS DO RGPS - ÁREA RURAL</t>
  </si>
  <si>
    <t>54 - APOSENTADORIAS DO RGPS - ÁREA URBANA</t>
  </si>
  <si>
    <t>55 - PENSÕES DO RGPS - ÁREA RURAL</t>
  </si>
  <si>
    <t>56 - PENSÕES DO RGPS - ÁREA URBANA</t>
  </si>
  <si>
    <t>57 - OUTROS BENEFÍCIOS DO RGPS - ÁREA RURAL</t>
  </si>
  <si>
    <t>58 - OUTROS BENEFÍCIOS DO RGPS - ÁREA URBANA</t>
  </si>
  <si>
    <t>59 - PENSÕES ESPECIAIS</t>
  </si>
  <si>
    <t>61 - AQUISIÇÃO DE IMÓVEIS</t>
  </si>
  <si>
    <t>62 - AQUISIÇÃO DE PRODUTOS PARA REVENDA</t>
  </si>
  <si>
    <t>63 - AQUISIÇÃO DE TÍTULOS DE CRÉDITO</t>
  </si>
  <si>
    <t>64 - AQUISIÇÃO DE TÍTULOS REPRESENTATIVOS DE CAPITAL JÁ INTEGRALIZADO</t>
  </si>
  <si>
    <t>65 - CONSTITUIÇÃO OU AUMENTO DE CAPITAL DE EMPRESAS</t>
  </si>
  <si>
    <t>66 - CONCESSÃO DE EMPRÉSTIMOS E FINANCIAMENTOS</t>
  </si>
  <si>
    <t>67 - DEPÓSITOS COMPULSÓRIOS</t>
  </si>
  <si>
    <t>70 - RATEIO PELA PARTICIPAÇÃO EM CONSÓRCIO PÚBLICO</t>
  </si>
  <si>
    <t>71 - PRINCIPAL DA DÍVIDA CONTRATUAL RESGATADO</t>
  </si>
  <si>
    <t>72 - PRINCIPAL DA DÍVIDA MOBILIÁRIA RESGATADO</t>
  </si>
  <si>
    <t>73 - CORREÇÃO MONETÁRIA OU CAMBIAL DA DÍVIDA CONTRATUAL RESGATADA</t>
  </si>
  <si>
    <t>74 - CORREÇÃO MONETÁRIA OU CAMBIAL DA DÍVIDA MOBILIÁRIA RESGATADA</t>
  </si>
  <si>
    <t>75 - CORREÇÃO MONETÁRIA DA DÍVIDA DE OPERAÇÕES DE CRÉDITO POR  ANTECIPAÇÃO DA RECEITA</t>
  </si>
  <si>
    <t>76 - PRINCIPAL CORRIGIDO DA DÍVIDA MOBILIÁRIA REFINANCIADO</t>
  </si>
  <si>
    <t>77 - PRINCIPAL CORRIGIDO DA DÍVIDA CONTRATUAL REFINANCIADO</t>
  </si>
  <si>
    <t>81 - DISTRIBUIÇÃO CONSTITUCIONAL OU LEGAL DE RECEITAS</t>
  </si>
  <si>
    <t>82 - APORTE DE RECURSOS PELO PARCEIRO PÚBLICO EM FAVOR DO PARCEIRO PRIVADO DECORRENTE DE CONTRATO DE PARCERIA PÚBLICO-PRIVADA</t>
  </si>
  <si>
    <t>83 - DESPESAS DECORRENTES DE CONTRATO DE PARCERIA PÚBLICO-PRIVADA-PPP, EXCETO SUBVENÇÕES ECONÔMICAS,APORTE E FUNDO GARANTIDOR</t>
  </si>
  <si>
    <t>84 - DESPESAS DECORRENTES DA PARTICIPAÇÃO EM FUNDOS, ORGANISMOS, OU ENTIDADES ASSEMELHADAS, NACIONAIS E INTERNACIONAIS</t>
  </si>
  <si>
    <t>85 - CONTRATO DE GESTÃO</t>
  </si>
  <si>
    <t>86 - COMPENSAÇÕES A REGIMES DE PREVIDÊNCIA</t>
  </si>
  <si>
    <t>91 - SENTENÇAS JUDICIAIS</t>
  </si>
  <si>
    <t>92 - DESPESAS DE EXERCÍCIOS ANTERIORES</t>
  </si>
  <si>
    <t>93 - INDENIZAÇÕES E RESTITUIÇÕES</t>
  </si>
  <si>
    <t>94 - INDENIZAÇÕES E RESTITUIÇÕES TRABALHISTAS</t>
  </si>
  <si>
    <t>95 - INDENIZAÇÃO PELA EXECUÇÃO DE TRABALHOS DE CAMPO</t>
  </si>
  <si>
    <t>96 - RESSARCIMENTO DE DESPESAS DE PESSOAL REQUISITADO</t>
  </si>
  <si>
    <t>97 - APORTE PARA COBERTURA DO DÉFICIT ATUARIAL DO RPPS</t>
  </si>
  <si>
    <t>98 - DESPESAS DO ORÇAMENTO DE INVESTIMENTO</t>
  </si>
  <si>
    <t>99 - A CLASSIFICAR</t>
  </si>
  <si>
    <t>Fiscal</t>
  </si>
  <si>
    <t xml:space="preserve">SECULT - UG: 400.101 - SECRETARIA DE ESTADO DA CULTURA    </t>
  </si>
  <si>
    <t>SUBGE - SUBSEC DE ESTADO DE GESTÃO ADMINISTRATIVA</t>
  </si>
  <si>
    <t>NUGEC - NÚCLEO DE GERENCIAMENTO DAS CONTRATAÇÕES</t>
  </si>
  <si>
    <t>GA</t>
  </si>
  <si>
    <t xml:space="preserve">SEGURANÇA E VIGILÂNCIA </t>
  </si>
  <si>
    <t>SERVIÇO</t>
  </si>
  <si>
    <t>DANIELLE</t>
  </si>
  <si>
    <t>KAUAN</t>
  </si>
  <si>
    <t xml:space="preserve">GA </t>
  </si>
  <si>
    <t xml:space="preserve">LOCAÇÃO DE VEÍCULOS </t>
  </si>
  <si>
    <t xml:space="preserve">PASSAGENS AÉREAS </t>
  </si>
  <si>
    <t>ÁGUA E ESGOTO</t>
  </si>
  <si>
    <t xml:space="preserve">ENERGIA ELÉTRICA </t>
  </si>
  <si>
    <t>TELEFONIA FIXA</t>
  </si>
  <si>
    <t xml:space="preserve">CORREIOS E TELÉGRAFOS </t>
  </si>
  <si>
    <t xml:space="preserve">CONDOMINIO ED NAVEMAR  </t>
  </si>
  <si>
    <t xml:space="preserve">CONDOMINIO ED PORTUGAL </t>
  </si>
  <si>
    <t>CONDOMINIO ED MICHELINI</t>
  </si>
  <si>
    <t>CONTROLE DE PRAGAS</t>
  </si>
  <si>
    <t xml:space="preserve">LOCAÇÃO DE BOMBA SAPO </t>
  </si>
  <si>
    <t>M²</t>
  </si>
  <si>
    <t>LIMPEZA DO SUBSOLO DA SEDE</t>
  </si>
  <si>
    <t xml:space="preserve">MATERIAL DE EXPEDIENTE </t>
  </si>
  <si>
    <t>UNIDADE</t>
  </si>
  <si>
    <t>CERTIFICADO DIGITAL</t>
  </si>
  <si>
    <t>CM X COL</t>
  </si>
  <si>
    <t>PUBL. DE ATOS  OFICIAIS/UNIÃO</t>
  </si>
  <si>
    <t xml:space="preserve">PUBL.DE ATOS OFICIAIS/DIO </t>
  </si>
  <si>
    <t xml:space="preserve">BOTIJA DE GÁS </t>
  </si>
  <si>
    <t>COPOS DESCARTÁVEIS</t>
  </si>
  <si>
    <t>GARRAFÃO DE ÁGUA MINERAL</t>
  </si>
  <si>
    <t>CAFETEIRA INDUSTRIAL</t>
  </si>
  <si>
    <t>AQUSIÇÃO E INSTALAÇÃO DE AR CONDICIONADO</t>
  </si>
  <si>
    <t xml:space="preserve">MATERIAL DE HIGIENE </t>
  </si>
  <si>
    <t>CONVÊNIOS</t>
  </si>
  <si>
    <t>CAIXA</t>
  </si>
  <si>
    <t>AQUISIÇÃO DE PERSIANAS</t>
  </si>
  <si>
    <t>LOCAÇÃO DO IMÓVEL DA SEDE</t>
  </si>
  <si>
    <t>MENSAL</t>
  </si>
  <si>
    <t>ROMULO</t>
  </si>
  <si>
    <t>LITROS</t>
  </si>
  <si>
    <t>LUCAS</t>
  </si>
  <si>
    <t>ROBERTO</t>
  </si>
  <si>
    <t>LUCIANO</t>
  </si>
  <si>
    <t>Kwh</t>
  </si>
  <si>
    <t>WALDEIR</t>
  </si>
  <si>
    <t>ROSANGELA</t>
  </si>
  <si>
    <t>MINUTOS</t>
  </si>
  <si>
    <t>KG</t>
  </si>
  <si>
    <t>DIÁRIA</t>
  </si>
  <si>
    <t>JOÃO</t>
  </si>
  <si>
    <t>PUBL.DE MATÉRIA JORNAL DE GDE. CIRCULAÇÃO</t>
  </si>
  <si>
    <t>CRISTINA</t>
  </si>
  <si>
    <t>CASTELO BRANCO</t>
  </si>
  <si>
    <t>Código</t>
  </si>
  <si>
    <r>
      <t>M</t>
    </r>
    <r>
      <rPr>
        <vertAlign val="superscript"/>
        <sz val="9"/>
        <rFont val="Calibri"/>
        <family val="2"/>
      </rPr>
      <t>3</t>
    </r>
  </si>
  <si>
    <t>GA/CASTELO BRANCO</t>
  </si>
  <si>
    <t>ASSCOM</t>
  </si>
  <si>
    <t>Danilo ferraz Elias</t>
  </si>
  <si>
    <t>BPES</t>
  </si>
  <si>
    <t>Serviço</t>
  </si>
  <si>
    <t>Sistema de segurança para o acervo da BPES</t>
  </si>
  <si>
    <t>Bem permanente, veículo tipo van incluindo adaptações necessárias para funcionamento como biblioteca móvel</t>
  </si>
  <si>
    <t>Contratação de empresa especializada em fornecimento e instalação de cortinas tipo persianas para controle ou bloqueio da iluminação e proteção de temperatura</t>
  </si>
  <si>
    <t>PCA 2025 - GEAC e GA</t>
  </si>
  <si>
    <t>Serviços de desmontagem e remontagem de arquivo deslizante</t>
  </si>
  <si>
    <t>Ana Laura, Fabíola Costa</t>
  </si>
  <si>
    <t xml:space="preserve">GETD </t>
  </si>
  <si>
    <t>Verônica Haacke</t>
  </si>
  <si>
    <t xml:space="preserve">Treinamento Mapa Cultural </t>
  </si>
  <si>
    <t>Customização e melhorias na plataforma Mapa Cultural</t>
  </si>
  <si>
    <t>Desenvolvedor de TI capacitado para certificação e acompanhamento do contrato de desenvolvimento do Mapa Cultural</t>
  </si>
  <si>
    <t>Pareceristas (Editais PNCV)</t>
  </si>
  <si>
    <t>Thais Souto</t>
  </si>
  <si>
    <t>MARCOS ARPINI</t>
  </si>
  <si>
    <t xml:space="preserve">GHM </t>
  </si>
  <si>
    <t>Ivone/Maiara</t>
  </si>
  <si>
    <t>Serviços profissionais, materiais e acessórios para Exposição Aniversário GHM</t>
  </si>
  <si>
    <t>Contratação de profissional credenciado para elaboração de parecer tecnico a cerca do projetos inscritos na LICC</t>
  </si>
  <si>
    <t>Lorena Souza</t>
  </si>
  <si>
    <t>GIC</t>
  </si>
  <si>
    <t>GMP</t>
  </si>
  <si>
    <t>Aquisição GPS</t>
  </si>
  <si>
    <t>Inventário do acervo da Rádio Espírito Santo (tombado pelo CEC) (2024)</t>
  </si>
  <si>
    <t xml:space="preserve">Rodrigo Zotelli </t>
  </si>
  <si>
    <t>GRH</t>
  </si>
  <si>
    <t>ELIANE PERIN</t>
  </si>
  <si>
    <t>Serviços de créditos tarifários (carga/recarga) de vale transporte de bilhetagem eletrônica (cartão magnético), para utilização do Sistema TRANSCOL - Grande Vitória</t>
  </si>
  <si>
    <t>MAES</t>
  </si>
  <si>
    <t>NICOLAS SOARES</t>
  </si>
  <si>
    <t>RAFANE ANDRADE</t>
  </si>
  <si>
    <t>Renan Cunha Araujo e Dayse Maciel</t>
  </si>
  <si>
    <t xml:space="preserve">Renan Cunha Araujo e Luiza Molulo </t>
  </si>
  <si>
    <t>GEAC</t>
  </si>
  <si>
    <t>Serviço de Produção de Eventos</t>
  </si>
  <si>
    <t>Vinicius Fabio Ferreira Silva</t>
  </si>
  <si>
    <t xml:space="preserve">Serviços de manutenção corretiva e preventiva dos elevadores dos espaços culturais </t>
  </si>
  <si>
    <t>Locação de Painel de LED e transmissão simultânea via streamer para atender eventos da Secult</t>
  </si>
  <si>
    <t>Serviço de fornecimento de Kit Lanche e Água Mineral 500 ml</t>
  </si>
  <si>
    <t>EXSTENTE A SER RENOVÁVEL</t>
  </si>
  <si>
    <t>GA/BPES</t>
  </si>
  <si>
    <t xml:space="preserve">Suporte Contrato da Plataforma Mapa Cultural </t>
  </si>
  <si>
    <t>SUBGE</t>
  </si>
  <si>
    <t>Luana Delabarba</t>
  </si>
  <si>
    <t>Cristina</t>
  </si>
  <si>
    <t>Implantação Ceu da Cultura - Obras</t>
  </si>
  <si>
    <t>Mobiliário Ceu da cultura</t>
  </si>
  <si>
    <t>SEGURO AUTOMOTIVO: Movcéu, Bibimóvel e veículos da frota</t>
  </si>
  <si>
    <t>BPES/GA</t>
  </si>
  <si>
    <t>BPES, Espaços culturais e Sede</t>
  </si>
  <si>
    <t>Priscila de Lai, Rodrigo Zanoteli</t>
  </si>
  <si>
    <t>Consultoria para adequação da SECULT às diretrizes da Lei Geral de Proteção de Dados e para plataforma Midiateca</t>
  </si>
  <si>
    <t>Comunicação visual de exposição (adesivagem)</t>
  </si>
  <si>
    <t>COMBUSTÍVEL/MANUTENÇÃO</t>
  </si>
  <si>
    <t>GA MAES</t>
  </si>
  <si>
    <t>KIT UTENSÍLIOS PEQUENOS REPAROS</t>
  </si>
  <si>
    <t>FORNECIMENTO, APLICAÇÃO E REMOÇÃO DE PELÍCULA DE PROTEÇÃO SOLAR</t>
  </si>
  <si>
    <t>RECARGA DE EXTINTORES E AQUISIÇÃO DE PEÇAS (150 pçs)</t>
  </si>
  <si>
    <t>Fabíola Rômulo Ivone Renan</t>
  </si>
  <si>
    <r>
      <t xml:space="preserve">MAES </t>
    </r>
    <r>
      <rPr>
        <sz val="8"/>
        <rFont val="Calibri"/>
        <family val="2"/>
      </rPr>
      <t>CASTELO_BRANCO</t>
    </r>
  </si>
  <si>
    <t>RAFANE RÔMULO</t>
  </si>
  <si>
    <t>ASSCOM MAES</t>
  </si>
  <si>
    <t>DANILO RAFANE</t>
  </si>
  <si>
    <r>
      <rPr>
        <sz val="8"/>
        <color rgb="FF000000"/>
        <rFont val="Calibri"/>
        <family val="2"/>
      </rPr>
      <t>ASSCOM</t>
    </r>
    <r>
      <rPr>
        <sz val="9"/>
        <color rgb="FF000000"/>
        <rFont val="Calibri"/>
        <family val="2"/>
      </rPr>
      <t xml:space="preserve"> GMP</t>
    </r>
  </si>
  <si>
    <t>MAES GHM</t>
  </si>
  <si>
    <t>APARELHOS DE AR DIVERSOS: ASPIRADOR PÓ E LÍQUIDO, DESUMIDIFICADOR, VENILADOR, CIRCULADOR, AR CONDICIONADO</t>
  </si>
  <si>
    <t>RAFANE IVONE</t>
  </si>
  <si>
    <t>DANILO RODRIGO</t>
  </si>
  <si>
    <t>RAFANE RENAN</t>
  </si>
  <si>
    <t>LUANA NICOLAS</t>
  </si>
  <si>
    <t>ALUGUEL DO HUB ES+</t>
  </si>
  <si>
    <t>UTENSÍLIO DE COPA E COZINHA</t>
  </si>
  <si>
    <t>GÊNEROS ALIMENTÍCIOS</t>
  </si>
  <si>
    <t>Necessidade de preparar café de forma eficiente, segura e em grandes quantidades, atendendo à rotina institucional que envolve servidores, colaboradores, visitantes e participantes de eventos institucionais.</t>
  </si>
  <si>
    <t>SERVIÇO PRESTAÇÃO DE SERVIÇO -  LTCAT</t>
  </si>
  <si>
    <t>SERVIÇO DE INTALAÇÃO , DESINSTALAÇÃO E MANUTENÇÃO DE EQUIPIMAMENTO DE VIDEOMONITORAMENTO COM FORNECIMENTO DE MATERIAL</t>
  </si>
  <si>
    <t>Necessidade de adequar os espaços da nova sede da SECULT e espaços culturais, uma vez que os móveis atualmente disponíveis estão desgastados e não atendem aos requisitos mínimos de ergonomia e funcionalidade.</t>
  </si>
  <si>
    <t>divulgação institucional, ações culturais, campanhas informativas e eventos promovidos ou apoiados pelo órgão.</t>
  </si>
  <si>
    <t xml:space="preserve">MANUTENÇÃO AR CONDICIONADO </t>
  </si>
  <si>
    <t>TELEFÔNIA MÓVEL E LONGA DISTÂNCIA</t>
  </si>
  <si>
    <t>REPROGRAFIA E GRÁFICA  (locação de impressora)</t>
  </si>
  <si>
    <t>SEGURO DE RESPONSABILIDADE CIVIL E CRUZADA, RISCOS NOMEADOS E MULTIRISCOS PARA O ARMAZÉM 5</t>
  </si>
  <si>
    <t>FABÍOLA RÔMULO</t>
  </si>
  <si>
    <t>GA CASTELO BRANCO</t>
  </si>
  <si>
    <t>SERVIÇO GRÁFICO DIVERSOS: PRODUÇÃO DE CATÁLOGOS, CARTAZES, PANFLETOS, IMPRESSÃO E APLICAÇÃO DE MATERIAL PARA PLOTAGEM, DESIGN, PRODUÇÃO DE FOLDER</t>
  </si>
  <si>
    <t>Empresa especializada de suporte técnico, operação, manutenção preventiva e corretiva com fornecimento de peças e materiais para a Central Privada de Comutação Telefônica (CPCT) – PABX, provida de tecnologia TDM/IP, analógica, digital e IP</t>
  </si>
  <si>
    <t>Conforto térmico devido a incidência de luz solar no período vespertino.</t>
  </si>
  <si>
    <t>Equipamentos obsoletos.</t>
  </si>
  <si>
    <t>GABINETE    GMP</t>
  </si>
  <si>
    <t>Necessária p/ as etapas de mapeamento de dados pessoais, elaboração de diagnóstico e plano de ação em atendimento à LGPD – Lei nº 13.709/2018.</t>
  </si>
  <si>
    <t>Lâmpadas (microfilmes, acervo coleções especiais)</t>
  </si>
  <si>
    <t>Acervo bibliográfico (livros físicos), contemplando títulos voltados para a atualização de acervo</t>
  </si>
  <si>
    <t>Equipamentos acessíveis</t>
  </si>
  <si>
    <t>Adequação do Espaço devido a recomendação do Ministério Público.</t>
  </si>
  <si>
    <t>Recursos da Política Nacional Aldir Blanc de Fomento à Cultura (PNAB).</t>
  </si>
  <si>
    <t>Necessidades de conectividade dos usuários da BPES e espaços culturais, garantindo acesso estável à internet e aos sistemas institucionais.</t>
  </si>
  <si>
    <t>Aprimoaramento da frota da BPES.</t>
  </si>
  <si>
    <t>Computadores desktop</t>
  </si>
  <si>
    <t>Nobreaks para instalação nas salas de TI da Sede e espaços Culturais</t>
  </si>
  <si>
    <t>Plataforma que são cadastrados os projetos de Editais funcultura.</t>
  </si>
  <si>
    <t>Drone e acessórios</t>
  </si>
  <si>
    <t>Molduras para o acervo</t>
  </si>
  <si>
    <t>Necessidade de projeto técinico de arquitetura e engenharia.</t>
  </si>
  <si>
    <t>O processo de contratação via ARP do TCE-ES ainda não foi realizado.</t>
  </si>
  <si>
    <t>Serviço: Projeto, pintura, restauro fachada</t>
  </si>
  <si>
    <t xml:space="preserve">Iluminação Sonorização Cênica: sistema de P.A  Ativos, Par de LED, par move, microfones SM 57, microfones condensadores, multicabos, medusas - cabos palco, retorno palco, fones retorno palco  </t>
  </si>
  <si>
    <t>Serviço de limpeza e manutenção de calhas com fornecimento de material</t>
  </si>
  <si>
    <t>MAES                GEAC</t>
  </si>
  <si>
    <t>MAES            SUBGE</t>
  </si>
  <si>
    <t>Conservação do patrimônio histórico e cultural.</t>
  </si>
  <si>
    <t>Recurso oriundo na União/MinC.</t>
  </si>
  <si>
    <t>TOTAL ..... (RS)</t>
  </si>
  <si>
    <t>ANO</t>
  </si>
  <si>
    <t>GA ARMAZÉM_05 CASTELO_BRANCO</t>
  </si>
  <si>
    <t>MOBILIÁRIOS DIVERSOS</t>
  </si>
  <si>
    <t>ELETRODOMÉSTICOS DIVERSOS</t>
  </si>
  <si>
    <t>TERCEIRIZAÇÃO ASSISTENTE ADMINISTRATIVO</t>
  </si>
  <si>
    <t>Arquivo deslizante (20 faces)</t>
  </si>
  <si>
    <t>COMPRA E INSTALAÇÃO DE CONDENSADORA DO APARELHO DE AR CONDICIONADO</t>
  </si>
  <si>
    <t>FONES DE OUVIDO COM MICROFONE, KIT WEBCAM_FONES DE OUVIDO, CARREGADOR PORTATIL IPHONE 16 30000mAh_15WM, CABO TIPO C PARA TIPO C DE 50W COM CONECTOR USB-C, BOLSA PARA EQUIPAMENTO, LEITOR DE CD E DVD</t>
  </si>
  <si>
    <t>LICENÇAS PARA AutoCAD</t>
  </si>
  <si>
    <t>Serviço e obra: Fornecimento, instalação, restauro e manutenção de portas – aço,vidro e pantográfica - (24 portas de aço)</t>
  </si>
  <si>
    <t>Arquibancadas  pantográficas (ARQ)</t>
  </si>
  <si>
    <t>SÔNIA</t>
  </si>
  <si>
    <t>NÚCLEO INFORMÁTICA</t>
  </si>
  <si>
    <t>HD EXTERNO PORTÁTIL 4T</t>
  </si>
  <si>
    <t>MANUTENÇÃO EQUIPAMENTO FOTOGRÁFICO</t>
  </si>
  <si>
    <t>Solução de rede sem fio para atender às necessidades dos usuários da BPES, compreendendo o fornecimento de equipamentos, sistema de gerenciamento, instalação, configuração, treinamento e garantia</t>
  </si>
  <si>
    <t>Retrofit do edifício da BPES, contemplando reformas e intervenções voltadas para acessibilidade, envolvendo adaptação do edifícios existentes às normas e necessidades atuais (incluindo: vedação das janelas, iluminação externa, rampas de acesso adequadas, portas com dimensões suficientes para cadeiras de rodas, espaços adaptados com barras e corrimão de apoio, espaços para manobras, sinalização tátil e visual, e pisos antiderrapantes)</t>
  </si>
  <si>
    <t>Contratação de empresa especializada em manutenção de equipamentos de videomonitoramento com fornecimento de material necessário</t>
  </si>
  <si>
    <t>CONSERVAÇÃO E LIMPEZA</t>
  </si>
  <si>
    <t>GA CASTELO_BRANCO GHM BPES SÔNIA</t>
  </si>
  <si>
    <t xml:space="preserve">Mediadores e Arte Educador </t>
  </si>
  <si>
    <t>Lâmpadas Luminárias (específicas para espaço cutural)</t>
  </si>
  <si>
    <t>Pintura para área interna do MAES</t>
  </si>
  <si>
    <t>SERVIÇO DE MANUTENÇÃO PREDIAL COM PEÇAS E INSUMOS</t>
  </si>
  <si>
    <t>Estimativa preliminar valor para 2026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</si>
</sst>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Arial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8"/>
      <color rgb="FF000000"/>
      <name val="Arial"/>
      <family val="2"/>
      <scheme val="minor"/>
    </font>
    <font>
      <sz val="9"/>
      <name val="Calibri"/>
      <family val="2"/>
    </font>
    <font>
      <vertAlign val="superscript"/>
      <sz val="9"/>
      <name val="Calibri"/>
      <family val="2"/>
    </font>
    <font>
      <sz val="7"/>
      <color rgb="FF000000"/>
      <name val="Arial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7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rgb="FF000000"/>
      <name val="Arial"/>
      <scheme val="minor"/>
    </font>
    <font>
      <b/>
      <sz val="9"/>
      <color theme="0"/>
      <name val="Calibri"/>
      <family val="2"/>
    </font>
    <font>
      <b/>
      <sz val="9"/>
      <color rgb="FF000000"/>
      <name val="Verdana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5" fillId="0" borderId="0" applyFont="0" applyFill="0" applyBorder="0" applyAlignment="0" applyProtection="0"/>
  </cellStyleXfs>
  <cellXfs count="134">
    <xf numFmtId="0" fontId="0" fillId="0" borderId="0" xfId="0"/>
    <xf numFmtId="0" fontId="5" fillId="4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3" fillId="8" borderId="0" xfId="0" applyFont="1" applyFill="1" applyBorder="1" applyAlignment="1">
      <alignment vertical="center"/>
    </xf>
    <xf numFmtId="0" fontId="13" fillId="8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3" xfId="0" quotePrefix="1" applyNumberFormat="1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wrapText="1"/>
    </xf>
    <xf numFmtId="0" fontId="19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14" fontId="15" fillId="4" borderId="3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4" fontId="17" fillId="4" borderId="10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top" wrapText="1"/>
    </xf>
    <xf numFmtId="0" fontId="26" fillId="7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3" fillId="8" borderId="0" xfId="0" applyFont="1" applyFill="1" applyBorder="1" applyAlignment="1">
      <alignment horizontal="left"/>
    </xf>
    <xf numFmtId="0" fontId="13" fillId="8" borderId="0" xfId="0" applyFont="1" applyFill="1" applyBorder="1" applyAlignment="1"/>
    <xf numFmtId="0" fontId="13" fillId="8" borderId="0" xfId="0" applyFont="1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14" fillId="8" borderId="0" xfId="0" applyFont="1" applyFill="1" applyBorder="1" applyAlignment="1">
      <alignment horizontal="center" wrapText="1"/>
    </xf>
    <xf numFmtId="43" fontId="7" fillId="0" borderId="0" xfId="0" applyNumberFormat="1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 wrapText="1"/>
    </xf>
    <xf numFmtId="43" fontId="21" fillId="0" borderId="5" xfId="2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wrapText="1"/>
    </xf>
    <xf numFmtId="0" fontId="28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 wrapText="1"/>
    </xf>
    <xf numFmtId="4" fontId="15" fillId="4" borderId="10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left" vertical="top"/>
    </xf>
    <xf numFmtId="0" fontId="14" fillId="4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26" fillId="7" borderId="4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30" fillId="4" borderId="0" xfId="1" applyFont="1" applyFill="1" applyAlignment="1">
      <alignment horizontal="center" wrapText="1"/>
    </xf>
    <xf numFmtId="0" fontId="30" fillId="4" borderId="0" xfId="1" applyFont="1" applyFill="1" applyAlignment="1">
      <alignment horizontal="center" vertical="center" wrapText="1"/>
    </xf>
    <xf numFmtId="4" fontId="27" fillId="0" borderId="17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4" fontId="27" fillId="0" borderId="17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 wrapText="1"/>
    </xf>
    <xf numFmtId="0" fontId="30" fillId="4" borderId="0" xfId="1" applyFont="1" applyFill="1" applyAlignment="1">
      <alignment horizontal="center" vertical="top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/>
    </xf>
    <xf numFmtId="4" fontId="23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4" fontId="23" fillId="4" borderId="10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colors>
    <mruColors>
      <color rgb="FFFFFFCC"/>
      <color rgb="FFD5EA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SONIA%20PLANILHA%20-%20PCA%202026%2026-05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ASSCOM%20PLANILHA%20-%20PCA%202026%2004-06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GETD%20PLANILHA%20-%20PCA%202026%2002-06-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GIC%20PLANILHA%20-%20PCA%202026%2003-06-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GMP%20PLANILHA%20-%20PCA%202026%2004-06-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GRH%20PLANILHA%20-%20PCA%202026%2004-06-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MAES%20PLANILHA%20-%20PCA%202026%20-%2004-06-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BPES%20Planilha%20-%20PCA%202026%2003-06-25%20-%20V2%2004.06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Enviadas/GHM%20%20PLANILHA%20-%20PCA%202026%2004-06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Listas"/>
      <sheetName val="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"/>
      <sheetName val="Orientações"/>
      <sheetName val="sobre CAMPOS Planilha"/>
      <sheetName val="Plan1"/>
      <sheetName val="Listas"/>
      <sheetName val="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A1:AB118"/>
  <sheetViews>
    <sheetView showGridLines="0" tabSelected="1" topLeftCell="A98" zoomScale="120" zoomScaleNormal="120" zoomScaleSheetLayoutView="120" workbookViewId="0">
      <selection activeCell="A2" sqref="A2:N105"/>
    </sheetView>
  </sheetViews>
  <sheetFormatPr defaultColWidth="12.5703125" defaultRowHeight="15.75" customHeight="1" x14ac:dyDescent="0.2"/>
  <cols>
    <col min="1" max="1" width="2.85546875" style="18" customWidth="1"/>
    <col min="2" max="2" width="7.42578125" style="2" customWidth="1"/>
    <col min="3" max="3" width="28" style="2" customWidth="1"/>
    <col min="4" max="4" width="8.5703125" style="2" customWidth="1"/>
    <col min="5" max="5" width="7.42578125" style="2" customWidth="1"/>
    <col min="6" max="6" width="12.140625" style="2" customWidth="1"/>
    <col min="7" max="7" width="9.42578125" style="2" customWidth="1"/>
    <col min="8" max="8" width="9.5703125" style="2" customWidth="1"/>
    <col min="9" max="9" width="15.42578125" style="2" customWidth="1"/>
    <col min="10" max="10" width="12.5703125" style="2" customWidth="1"/>
    <col min="11" max="11" width="17.5703125" style="2" customWidth="1"/>
    <col min="12" max="12" width="14.5703125" style="2" customWidth="1"/>
    <col min="13" max="13" width="9.85546875" style="2" customWidth="1"/>
    <col min="14" max="14" width="19" style="2" customWidth="1"/>
    <col min="15" max="15" width="4.7109375" style="2" customWidth="1"/>
    <col min="16" max="16" width="17" style="2" customWidth="1"/>
    <col min="17" max="17" width="13" style="2" customWidth="1"/>
    <col min="18" max="18" width="13.140625" style="3" customWidth="1"/>
    <col min="19" max="19" width="17.5703125" style="2" customWidth="1"/>
    <col min="20" max="20" width="13.28515625" style="2" customWidth="1"/>
    <col min="21" max="21" width="12.7109375" style="2" customWidth="1"/>
    <col min="22" max="22" width="16.42578125" style="2" customWidth="1"/>
    <col min="23" max="23" width="14.5703125" style="2" customWidth="1"/>
    <col min="24" max="16384" width="12.5703125" style="2"/>
  </cols>
  <sheetData>
    <row r="1" spans="1:28" ht="10.5" customHeight="1" x14ac:dyDescent="0.2"/>
    <row r="2" spans="1:28" ht="21" customHeight="1" x14ac:dyDescent="0.2">
      <c r="B2" s="108" t="s">
        <v>17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P2" s="108" t="s">
        <v>17</v>
      </c>
      <c r="Q2" s="108"/>
      <c r="R2" s="108"/>
      <c r="S2" s="108"/>
      <c r="T2" s="108"/>
      <c r="U2" s="108"/>
      <c r="V2" s="108"/>
      <c r="W2" s="108"/>
      <c r="X2" s="42"/>
      <c r="Y2" s="42"/>
      <c r="Z2" s="42"/>
    </row>
    <row r="3" spans="1:28" ht="12.75" x14ac:dyDescent="0.2">
      <c r="R3" s="2"/>
    </row>
    <row r="4" spans="1:28" ht="21.75" customHeight="1" x14ac:dyDescent="0.2">
      <c r="B4" s="110" t="s">
        <v>7</v>
      </c>
      <c r="C4" s="110"/>
      <c r="D4" s="1"/>
      <c r="E4" s="102" t="s">
        <v>158</v>
      </c>
      <c r="F4" s="103"/>
      <c r="G4" s="103"/>
      <c r="H4" s="103"/>
      <c r="I4" s="103"/>
      <c r="J4" s="1"/>
      <c r="K4" s="1"/>
      <c r="L4" s="1"/>
      <c r="P4" s="110" t="s">
        <v>7</v>
      </c>
      <c r="Q4" s="110"/>
      <c r="R4" s="110"/>
      <c r="S4" s="102" t="s">
        <v>158</v>
      </c>
      <c r="T4" s="103"/>
      <c r="U4" s="103"/>
      <c r="V4" s="103"/>
      <c r="W4" s="103"/>
      <c r="X4" s="42"/>
      <c r="Y4" s="42"/>
      <c r="Z4" s="42"/>
    </row>
    <row r="5" spans="1:28" ht="17.25" customHeight="1" x14ac:dyDescent="0.2">
      <c r="B5" s="121" t="s">
        <v>8</v>
      </c>
      <c r="C5" s="121"/>
      <c r="D5" s="1"/>
      <c r="E5" s="97" t="s">
        <v>159</v>
      </c>
      <c r="F5" s="14"/>
      <c r="G5" s="14"/>
      <c r="H5" s="14"/>
      <c r="I5" s="15"/>
      <c r="J5" s="1"/>
      <c r="K5" s="1"/>
      <c r="L5" s="1"/>
      <c r="P5" s="109" t="s">
        <v>8</v>
      </c>
      <c r="Q5" s="109"/>
      <c r="R5" s="109"/>
      <c r="S5" s="97" t="s">
        <v>159</v>
      </c>
      <c r="T5" s="14"/>
      <c r="U5" s="14"/>
      <c r="V5" s="14"/>
      <c r="W5" s="15"/>
      <c r="X5" s="42"/>
      <c r="Y5" s="42"/>
      <c r="Z5" s="42"/>
    </row>
    <row r="6" spans="1:28" s="65" customFormat="1" ht="11.25" customHeight="1" x14ac:dyDescent="0.2">
      <c r="A6" s="61"/>
      <c r="B6" s="43"/>
      <c r="C6" s="43"/>
      <c r="D6" s="43"/>
      <c r="E6" s="62" t="s">
        <v>160</v>
      </c>
      <c r="F6" s="63"/>
      <c r="G6" s="63"/>
      <c r="H6" s="63"/>
      <c r="I6" s="64"/>
      <c r="J6" s="43"/>
      <c r="K6" s="43"/>
      <c r="L6" s="43"/>
      <c r="M6" s="2"/>
      <c r="N6" s="66"/>
      <c r="O6" s="66"/>
      <c r="P6" s="43"/>
      <c r="Q6" s="43"/>
      <c r="R6" s="43"/>
      <c r="S6" s="62" t="s">
        <v>160</v>
      </c>
      <c r="T6" s="63"/>
      <c r="U6" s="63"/>
      <c r="V6" s="63"/>
      <c r="W6" s="64"/>
      <c r="X6" s="43"/>
      <c r="Y6" s="43"/>
      <c r="Z6" s="43"/>
      <c r="AA6" s="2"/>
      <c r="AB6" s="66"/>
    </row>
    <row r="7" spans="1:28" ht="11.25" customHeight="1" x14ac:dyDescent="0.2">
      <c r="F7" s="14"/>
      <c r="G7" s="16"/>
      <c r="H7" s="14"/>
      <c r="I7" s="15"/>
      <c r="R7" s="2"/>
      <c r="T7" s="14"/>
      <c r="U7" s="16"/>
      <c r="V7" s="14"/>
      <c r="W7" s="15"/>
    </row>
    <row r="8" spans="1:28" ht="21.75" customHeight="1" x14ac:dyDescent="0.2">
      <c r="A8" s="99" t="s">
        <v>212</v>
      </c>
      <c r="B8" s="122" t="s">
        <v>14</v>
      </c>
      <c r="C8" s="104" t="s">
        <v>1</v>
      </c>
      <c r="D8" s="100" t="s">
        <v>2</v>
      </c>
      <c r="E8" s="100" t="s">
        <v>3</v>
      </c>
      <c r="F8" s="100" t="s">
        <v>354</v>
      </c>
      <c r="G8" s="104" t="s">
        <v>0</v>
      </c>
      <c r="H8" s="104" t="s">
        <v>10</v>
      </c>
      <c r="I8" s="114" t="s">
        <v>13</v>
      </c>
      <c r="J8" s="115"/>
      <c r="K8" s="116"/>
      <c r="L8" s="104" t="s">
        <v>15</v>
      </c>
      <c r="M8" s="104" t="s">
        <v>157</v>
      </c>
      <c r="N8" s="119" t="s">
        <v>12</v>
      </c>
      <c r="O8" s="16"/>
      <c r="P8" s="113"/>
      <c r="Q8" s="106" t="s">
        <v>18</v>
      </c>
      <c r="R8" s="106" t="s">
        <v>19</v>
      </c>
      <c r="S8" s="106" t="s">
        <v>20</v>
      </c>
      <c r="T8" s="106" t="s">
        <v>21</v>
      </c>
      <c r="U8" s="106" t="s">
        <v>22</v>
      </c>
      <c r="V8" s="106" t="s">
        <v>23</v>
      </c>
      <c r="W8" s="106" t="s">
        <v>24</v>
      </c>
    </row>
    <row r="9" spans="1:28" ht="21" customHeight="1" x14ac:dyDescent="0.2">
      <c r="A9" s="99"/>
      <c r="B9" s="123"/>
      <c r="C9" s="105"/>
      <c r="D9" s="101"/>
      <c r="E9" s="101"/>
      <c r="F9" s="101"/>
      <c r="G9" s="105"/>
      <c r="H9" s="105"/>
      <c r="I9" s="60" t="s">
        <v>28</v>
      </c>
      <c r="J9" s="60" t="s">
        <v>29</v>
      </c>
      <c r="K9" s="60" t="s">
        <v>30</v>
      </c>
      <c r="L9" s="105"/>
      <c r="M9" s="105"/>
      <c r="N9" s="120" t="s">
        <v>9</v>
      </c>
      <c r="O9" s="16"/>
      <c r="P9" s="113"/>
      <c r="Q9" s="107"/>
      <c r="R9" s="107"/>
      <c r="S9" s="107"/>
      <c r="T9" s="107"/>
      <c r="U9" s="107"/>
      <c r="V9" s="107"/>
      <c r="W9" s="107"/>
    </row>
    <row r="10" spans="1:28" ht="30.75" customHeight="1" x14ac:dyDescent="0.2">
      <c r="A10" s="78">
        <v>1</v>
      </c>
      <c r="B10" s="79" t="s">
        <v>215</v>
      </c>
      <c r="C10" s="83" t="s">
        <v>343</v>
      </c>
      <c r="D10" s="79" t="s">
        <v>181</v>
      </c>
      <c r="E10" s="79">
        <v>1</v>
      </c>
      <c r="F10" s="92">
        <v>912.85</v>
      </c>
      <c r="G10" s="124" t="s">
        <v>25</v>
      </c>
      <c r="H10" s="20">
        <v>46052</v>
      </c>
      <c r="I10" s="17" t="s">
        <v>35</v>
      </c>
      <c r="J10" s="57" t="s">
        <v>63</v>
      </c>
      <c r="K10" s="57" t="s">
        <v>119</v>
      </c>
      <c r="L10" s="57" t="s">
        <v>18</v>
      </c>
      <c r="M10" s="17" t="s">
        <v>216</v>
      </c>
      <c r="N10" s="52"/>
      <c r="O10" s="44"/>
      <c r="P10" s="74" t="s">
        <v>34</v>
      </c>
      <c r="Q10" s="73">
        <f t="shared" ref="Q10:W10" si="0">SUMIFS($F:$F,$I:$I,$P10,$L:$L,Q$8)</f>
        <v>21530645.23</v>
      </c>
      <c r="R10" s="73">
        <f t="shared" si="0"/>
        <v>0</v>
      </c>
      <c r="S10" s="72">
        <f t="shared" si="0"/>
        <v>0</v>
      </c>
      <c r="T10" s="72">
        <f t="shared" si="0"/>
        <v>0</v>
      </c>
      <c r="U10" s="72">
        <f t="shared" si="0"/>
        <v>0</v>
      </c>
      <c r="V10" s="72">
        <f t="shared" si="0"/>
        <v>0</v>
      </c>
      <c r="W10" s="72">
        <f t="shared" si="0"/>
        <v>0</v>
      </c>
    </row>
    <row r="11" spans="1:28" ht="31.5" customHeight="1" x14ac:dyDescent="0.2">
      <c r="A11" s="27">
        <v>2</v>
      </c>
      <c r="B11" s="79" t="s">
        <v>215</v>
      </c>
      <c r="C11" s="83" t="s">
        <v>344</v>
      </c>
      <c r="D11" s="79" t="s">
        <v>181</v>
      </c>
      <c r="E11" s="79">
        <v>6</v>
      </c>
      <c r="F11" s="92">
        <v>3000</v>
      </c>
      <c r="G11" s="124" t="s">
        <v>25</v>
      </c>
      <c r="H11" s="20">
        <v>46172</v>
      </c>
      <c r="I11" s="17" t="s">
        <v>34</v>
      </c>
      <c r="J11" s="57" t="s">
        <v>63</v>
      </c>
      <c r="K11" s="59" t="s">
        <v>108</v>
      </c>
      <c r="L11" s="57" t="s">
        <v>18</v>
      </c>
      <c r="M11" s="17" t="s">
        <v>216</v>
      </c>
      <c r="N11" s="52"/>
      <c r="O11" s="44"/>
      <c r="P11" s="75"/>
      <c r="Q11" s="71"/>
      <c r="R11" s="71"/>
      <c r="S11" s="71"/>
      <c r="T11" s="71"/>
      <c r="U11" s="71"/>
      <c r="V11" s="71"/>
      <c r="W11" s="71"/>
    </row>
    <row r="12" spans="1:28" ht="85.5" customHeight="1" x14ac:dyDescent="0.2">
      <c r="A12" s="27">
        <v>3</v>
      </c>
      <c r="B12" s="79" t="s">
        <v>281</v>
      </c>
      <c r="C12" s="85" t="s">
        <v>337</v>
      </c>
      <c r="D12" s="79" t="s">
        <v>181</v>
      </c>
      <c r="E12" s="79">
        <f>4+3+3+1+3+10+2</f>
        <v>26</v>
      </c>
      <c r="F12" s="92">
        <f>621+849+657+303+1402+1000+1500</f>
        <v>6332</v>
      </c>
      <c r="G12" s="124" t="s">
        <v>25</v>
      </c>
      <c r="H12" s="20">
        <v>46052</v>
      </c>
      <c r="I12" s="17" t="s">
        <v>34</v>
      </c>
      <c r="J12" s="57" t="s">
        <v>63</v>
      </c>
      <c r="K12" s="57" t="s">
        <v>99</v>
      </c>
      <c r="L12" s="57" t="s">
        <v>18</v>
      </c>
      <c r="M12" s="17" t="s">
        <v>285</v>
      </c>
      <c r="N12" s="58"/>
      <c r="O12" s="44"/>
      <c r="P12" s="74" t="s">
        <v>35</v>
      </c>
      <c r="Q12" s="73">
        <f>SUMIFS($F:$F,$I:$I,$P12,$L:$L,Q$8)</f>
        <v>5303410.8499999996</v>
      </c>
      <c r="R12" s="73">
        <f t="shared" ref="Q12:W12" si="1">SUMIFS($F:$F,$I:$I,$P12,$L:$L,R$8)</f>
        <v>0</v>
      </c>
      <c r="S12" s="72">
        <f t="shared" si="1"/>
        <v>0</v>
      </c>
      <c r="T12" s="72">
        <f t="shared" si="1"/>
        <v>0</v>
      </c>
      <c r="U12" s="72">
        <f t="shared" si="1"/>
        <v>0</v>
      </c>
      <c r="V12" s="72">
        <f t="shared" si="1"/>
        <v>0</v>
      </c>
      <c r="W12" s="73">
        <f t="shared" si="1"/>
        <v>14400000</v>
      </c>
    </row>
    <row r="13" spans="1:28" ht="62.25" customHeight="1" thickBot="1" x14ac:dyDescent="0.25">
      <c r="A13" s="78">
        <v>4</v>
      </c>
      <c r="B13" s="79" t="s">
        <v>279</v>
      </c>
      <c r="C13" s="86" t="s">
        <v>302</v>
      </c>
      <c r="D13" s="79" t="s">
        <v>163</v>
      </c>
      <c r="E13" s="79">
        <v>1</v>
      </c>
      <c r="F13" s="92">
        <f>1106+1129+1153+67500</f>
        <v>70888</v>
      </c>
      <c r="G13" s="124" t="s">
        <v>25</v>
      </c>
      <c r="H13" s="20">
        <v>46142</v>
      </c>
      <c r="I13" s="17" t="s">
        <v>34</v>
      </c>
      <c r="J13" s="57" t="s">
        <v>63</v>
      </c>
      <c r="K13" s="57" t="s">
        <v>101</v>
      </c>
      <c r="L13" s="57" t="s">
        <v>18</v>
      </c>
      <c r="M13" s="17" t="s">
        <v>280</v>
      </c>
      <c r="N13" s="58" t="s">
        <v>295</v>
      </c>
      <c r="O13" s="44"/>
      <c r="P13" s="76"/>
      <c r="Q13" s="77"/>
      <c r="R13" s="112" t="s">
        <v>329</v>
      </c>
      <c r="S13" s="112"/>
      <c r="T13" s="118">
        <f>R10+R12+W12</f>
        <v>14400000</v>
      </c>
      <c r="U13" s="118"/>
      <c r="V13" s="77"/>
      <c r="W13" s="77"/>
    </row>
    <row r="14" spans="1:28" ht="48" x14ac:dyDescent="0.2">
      <c r="A14" s="27">
        <v>5</v>
      </c>
      <c r="B14" s="79" t="s">
        <v>217</v>
      </c>
      <c r="C14" s="83" t="s">
        <v>309</v>
      </c>
      <c r="D14" s="79" t="s">
        <v>181</v>
      </c>
      <c r="E14" s="79">
        <v>1250</v>
      </c>
      <c r="F14" s="92">
        <v>497000</v>
      </c>
      <c r="G14" s="124" t="s">
        <v>25</v>
      </c>
      <c r="H14" s="20">
        <v>46054</v>
      </c>
      <c r="I14" s="17" t="s">
        <v>34</v>
      </c>
      <c r="J14" s="57" t="s">
        <v>63</v>
      </c>
      <c r="K14" s="57" t="s">
        <v>99</v>
      </c>
      <c r="L14" s="57" t="s">
        <v>18</v>
      </c>
      <c r="M14" s="17" t="s">
        <v>224</v>
      </c>
      <c r="N14" s="58" t="s">
        <v>312</v>
      </c>
      <c r="O14" s="45"/>
    </row>
    <row r="15" spans="1:28" ht="21.75" customHeight="1" x14ac:dyDescent="0.2">
      <c r="A15" s="27">
        <v>6</v>
      </c>
      <c r="B15" s="79" t="s">
        <v>217</v>
      </c>
      <c r="C15" s="29" t="s">
        <v>335</v>
      </c>
      <c r="D15" s="79" t="s">
        <v>181</v>
      </c>
      <c r="E15" s="79">
        <v>20</v>
      </c>
      <c r="F15" s="92">
        <v>180000</v>
      </c>
      <c r="G15" s="124" t="s">
        <v>25</v>
      </c>
      <c r="H15" s="20">
        <v>46235</v>
      </c>
      <c r="I15" s="17" t="s">
        <v>35</v>
      </c>
      <c r="J15" s="57" t="s">
        <v>63</v>
      </c>
      <c r="K15" s="57" t="s">
        <v>119</v>
      </c>
      <c r="L15" s="57" t="s">
        <v>18</v>
      </c>
      <c r="M15" s="17" t="s">
        <v>224</v>
      </c>
      <c r="N15" s="58"/>
      <c r="O15" s="44"/>
      <c r="R15" s="2"/>
      <c r="T15" s="67">
        <f>W12+Q12+Q10</f>
        <v>41234056.079999998</v>
      </c>
    </row>
    <row r="16" spans="1:28" ht="44.25" customHeight="1" x14ac:dyDescent="0.2">
      <c r="A16" s="78">
        <v>7</v>
      </c>
      <c r="B16" s="79" t="s">
        <v>217</v>
      </c>
      <c r="C16" s="29" t="s">
        <v>220</v>
      </c>
      <c r="D16" s="79" t="s">
        <v>181</v>
      </c>
      <c r="E16" s="79">
        <v>1</v>
      </c>
      <c r="F16" s="92">
        <v>500000</v>
      </c>
      <c r="G16" s="124" t="s">
        <v>25</v>
      </c>
      <c r="H16" s="20">
        <v>46143</v>
      </c>
      <c r="I16" s="17" t="s">
        <v>35</v>
      </c>
      <c r="J16" s="57" t="s">
        <v>63</v>
      </c>
      <c r="K16" s="98" t="s">
        <v>119</v>
      </c>
      <c r="L16" s="57" t="s">
        <v>18</v>
      </c>
      <c r="M16" s="17" t="s">
        <v>224</v>
      </c>
      <c r="N16" s="58" t="s">
        <v>314</v>
      </c>
      <c r="O16" s="44"/>
      <c r="R16" s="2"/>
    </row>
    <row r="17" spans="1:18" ht="51" customHeight="1" x14ac:dyDescent="0.2">
      <c r="A17" s="27">
        <v>8</v>
      </c>
      <c r="B17" s="79" t="s">
        <v>217</v>
      </c>
      <c r="C17" s="29" t="s">
        <v>221</v>
      </c>
      <c r="D17" s="23" t="s">
        <v>163</v>
      </c>
      <c r="E17" s="79">
        <v>1</v>
      </c>
      <c r="F17" s="92">
        <v>95000</v>
      </c>
      <c r="G17" s="124" t="s">
        <v>25</v>
      </c>
      <c r="H17" s="20">
        <v>46174</v>
      </c>
      <c r="I17" s="17" t="s">
        <v>34</v>
      </c>
      <c r="J17" s="57" t="s">
        <v>63</v>
      </c>
      <c r="K17" s="57" t="s">
        <v>99</v>
      </c>
      <c r="L17" s="57" t="s">
        <v>18</v>
      </c>
      <c r="M17" s="17" t="s">
        <v>224</v>
      </c>
      <c r="N17" s="58"/>
      <c r="O17" s="44"/>
      <c r="R17" s="2"/>
    </row>
    <row r="18" spans="1:18" ht="33" customHeight="1" x14ac:dyDescent="0.2">
      <c r="A18" s="27">
        <v>9</v>
      </c>
      <c r="B18" s="79" t="s">
        <v>217</v>
      </c>
      <c r="C18" s="29" t="s">
        <v>310</v>
      </c>
      <c r="D18" s="79" t="s">
        <v>163</v>
      </c>
      <c r="E18" s="79">
        <v>1</v>
      </c>
      <c r="F18" s="92">
        <v>950752</v>
      </c>
      <c r="G18" s="124" t="s">
        <v>25</v>
      </c>
      <c r="H18" s="20">
        <v>46054</v>
      </c>
      <c r="I18" s="17" t="s">
        <v>35</v>
      </c>
      <c r="J18" s="57" t="s">
        <v>63</v>
      </c>
      <c r="K18" s="57" t="s">
        <v>119</v>
      </c>
      <c r="L18" s="57" t="s">
        <v>18</v>
      </c>
      <c r="M18" s="17" t="s">
        <v>224</v>
      </c>
      <c r="N18" s="58" t="s">
        <v>311</v>
      </c>
      <c r="O18" s="44"/>
      <c r="R18" s="2"/>
    </row>
    <row r="19" spans="1:18" ht="30" customHeight="1" x14ac:dyDescent="0.2">
      <c r="A19" s="78">
        <v>10</v>
      </c>
      <c r="B19" s="79" t="s">
        <v>217</v>
      </c>
      <c r="C19" s="29" t="s">
        <v>308</v>
      </c>
      <c r="D19" s="79" t="s">
        <v>181</v>
      </c>
      <c r="E19" s="79">
        <v>210</v>
      </c>
      <c r="F19" s="92">
        <v>15000</v>
      </c>
      <c r="G19" s="124" t="s">
        <v>25</v>
      </c>
      <c r="H19" s="20">
        <v>46082</v>
      </c>
      <c r="I19" s="17" t="s">
        <v>34</v>
      </c>
      <c r="J19" s="57" t="s">
        <v>63</v>
      </c>
      <c r="K19" s="57" t="s">
        <v>99</v>
      </c>
      <c r="L19" s="57" t="s">
        <v>18</v>
      </c>
      <c r="M19" s="17" t="s">
        <v>224</v>
      </c>
      <c r="N19" s="58"/>
      <c r="O19" s="44"/>
      <c r="R19" s="2"/>
    </row>
    <row r="20" spans="1:18" ht="146.25" customHeight="1" x14ac:dyDescent="0.2">
      <c r="A20" s="27">
        <v>11</v>
      </c>
      <c r="B20" s="79" t="s">
        <v>217</v>
      </c>
      <c r="C20" s="56" t="s">
        <v>346</v>
      </c>
      <c r="D20" s="79" t="s">
        <v>163</v>
      </c>
      <c r="E20" s="79">
        <v>1</v>
      </c>
      <c r="F20" s="92">
        <v>2000000</v>
      </c>
      <c r="G20" s="124" t="s">
        <v>25</v>
      </c>
      <c r="H20" s="20">
        <v>46054</v>
      </c>
      <c r="I20" s="17" t="s">
        <v>35</v>
      </c>
      <c r="J20" s="57" t="s">
        <v>63</v>
      </c>
      <c r="K20" s="57" t="s">
        <v>118</v>
      </c>
      <c r="L20" s="57" t="s">
        <v>18</v>
      </c>
      <c r="M20" s="17" t="s">
        <v>224</v>
      </c>
      <c r="N20" s="58"/>
      <c r="O20" s="44"/>
      <c r="R20" s="2"/>
    </row>
    <row r="21" spans="1:18" ht="21.95" customHeight="1" x14ac:dyDescent="0.2">
      <c r="A21" s="27">
        <v>12</v>
      </c>
      <c r="B21" s="79" t="s">
        <v>217</v>
      </c>
      <c r="C21" s="37" t="s">
        <v>223</v>
      </c>
      <c r="D21" s="79" t="s">
        <v>163</v>
      </c>
      <c r="E21" s="79">
        <v>4</v>
      </c>
      <c r="F21" s="92">
        <v>33000</v>
      </c>
      <c r="G21" s="124" t="s">
        <v>25</v>
      </c>
      <c r="H21" s="20">
        <v>46204</v>
      </c>
      <c r="I21" s="17" t="s">
        <v>34</v>
      </c>
      <c r="J21" s="57" t="s">
        <v>63</v>
      </c>
      <c r="K21" s="57" t="s">
        <v>108</v>
      </c>
      <c r="L21" s="57" t="s">
        <v>18</v>
      </c>
      <c r="M21" s="17" t="s">
        <v>224</v>
      </c>
      <c r="N21" s="58"/>
      <c r="O21" s="44"/>
      <c r="R21" s="2"/>
    </row>
    <row r="22" spans="1:18" ht="21.95" customHeight="1" x14ac:dyDescent="0.2">
      <c r="A22" s="78">
        <v>13</v>
      </c>
      <c r="B22" s="79" t="s">
        <v>217</v>
      </c>
      <c r="C22" s="37" t="s">
        <v>219</v>
      </c>
      <c r="D22" s="79" t="s">
        <v>163</v>
      </c>
      <c r="E22" s="79">
        <v>1</v>
      </c>
      <c r="F22" s="92">
        <v>100000</v>
      </c>
      <c r="G22" s="124" t="s">
        <v>25</v>
      </c>
      <c r="H22" s="34">
        <v>46082</v>
      </c>
      <c r="I22" s="17" t="s">
        <v>34</v>
      </c>
      <c r="J22" s="57" t="s">
        <v>63</v>
      </c>
      <c r="K22" s="57" t="s">
        <v>108</v>
      </c>
      <c r="L22" s="57" t="s">
        <v>18</v>
      </c>
      <c r="M22" s="35" t="s">
        <v>224</v>
      </c>
      <c r="N22" s="95"/>
      <c r="O22" s="44"/>
      <c r="R22" s="2"/>
    </row>
    <row r="23" spans="1:18" ht="72.75" customHeight="1" x14ac:dyDescent="0.2">
      <c r="A23" s="27">
        <v>14</v>
      </c>
      <c r="B23" s="79" t="s">
        <v>217</v>
      </c>
      <c r="C23" s="29" t="s">
        <v>345</v>
      </c>
      <c r="D23" s="79" t="s">
        <v>163</v>
      </c>
      <c r="E23" s="79">
        <v>1</v>
      </c>
      <c r="F23" s="92">
        <v>350000</v>
      </c>
      <c r="G23" s="124" t="s">
        <v>25</v>
      </c>
      <c r="H23" s="20">
        <v>46113</v>
      </c>
      <c r="I23" s="17" t="s">
        <v>34</v>
      </c>
      <c r="J23" s="57" t="s">
        <v>63</v>
      </c>
      <c r="K23" s="57" t="s">
        <v>109</v>
      </c>
      <c r="L23" s="57" t="s">
        <v>18</v>
      </c>
      <c r="M23" s="17" t="s">
        <v>224</v>
      </c>
      <c r="N23" s="58" t="s">
        <v>313</v>
      </c>
      <c r="O23" s="44"/>
      <c r="R23" s="2"/>
    </row>
    <row r="24" spans="1:18" ht="48.75" customHeight="1" x14ac:dyDescent="0.2">
      <c r="A24" s="27">
        <v>15</v>
      </c>
      <c r="B24" s="79" t="s">
        <v>267</v>
      </c>
      <c r="C24" s="29" t="s">
        <v>347</v>
      </c>
      <c r="D24" s="79" t="s">
        <v>163</v>
      </c>
      <c r="E24" s="79">
        <v>12</v>
      </c>
      <c r="F24" s="92">
        <v>1000000</v>
      </c>
      <c r="G24" s="124" t="s">
        <v>25</v>
      </c>
      <c r="H24" s="20">
        <v>46174</v>
      </c>
      <c r="I24" s="17" t="s">
        <v>34</v>
      </c>
      <c r="J24" s="57" t="s">
        <v>63</v>
      </c>
      <c r="K24" s="57" t="s">
        <v>109</v>
      </c>
      <c r="L24" s="57" t="s">
        <v>18</v>
      </c>
      <c r="M24" s="17" t="s">
        <v>224</v>
      </c>
      <c r="N24" s="58" t="s">
        <v>222</v>
      </c>
      <c r="O24" s="44"/>
      <c r="R24" s="2"/>
    </row>
    <row r="25" spans="1:18" ht="24" customHeight="1" x14ac:dyDescent="0.2">
      <c r="A25" s="78">
        <v>16</v>
      </c>
      <c r="B25" s="79" t="s">
        <v>266</v>
      </c>
      <c r="C25" s="37" t="s">
        <v>265</v>
      </c>
      <c r="D25" s="79" t="s">
        <v>218</v>
      </c>
      <c r="E25" s="79">
        <v>4</v>
      </c>
      <c r="F25" s="92">
        <f>16000 + 24000+3500</f>
        <v>43500</v>
      </c>
      <c r="G25" s="125" t="s">
        <v>26</v>
      </c>
      <c r="H25" s="34">
        <v>46203</v>
      </c>
      <c r="I25" s="35" t="s">
        <v>34</v>
      </c>
      <c r="J25" s="54" t="s">
        <v>63</v>
      </c>
      <c r="K25" s="54" t="s">
        <v>108</v>
      </c>
      <c r="L25" s="54" t="s">
        <v>18</v>
      </c>
      <c r="M25" s="35" t="s">
        <v>300</v>
      </c>
      <c r="N25" s="95"/>
      <c r="O25" s="44"/>
      <c r="R25" s="2"/>
    </row>
    <row r="26" spans="1:18" ht="59.25" customHeight="1" x14ac:dyDescent="0.2">
      <c r="A26" s="27">
        <v>17</v>
      </c>
      <c r="B26" s="79" t="s">
        <v>211</v>
      </c>
      <c r="C26" s="29" t="s">
        <v>293</v>
      </c>
      <c r="D26" s="79" t="s">
        <v>163</v>
      </c>
      <c r="E26" s="79">
        <v>1</v>
      </c>
      <c r="F26" s="92">
        <v>80000</v>
      </c>
      <c r="G26" s="124" t="s">
        <v>25</v>
      </c>
      <c r="H26" s="20">
        <v>46082</v>
      </c>
      <c r="I26" s="17" t="s">
        <v>34</v>
      </c>
      <c r="J26" s="57" t="s">
        <v>63</v>
      </c>
      <c r="K26" s="57" t="s">
        <v>108</v>
      </c>
      <c r="L26" s="57" t="s">
        <v>18</v>
      </c>
      <c r="M26" s="17" t="s">
        <v>197</v>
      </c>
      <c r="N26" s="52"/>
      <c r="O26" s="44"/>
      <c r="R26" s="2"/>
    </row>
    <row r="27" spans="1:18" ht="21.95" customHeight="1" x14ac:dyDescent="0.2">
      <c r="A27" s="27">
        <v>18</v>
      </c>
      <c r="B27" s="79" t="s">
        <v>192</v>
      </c>
      <c r="C27" s="51" t="s">
        <v>184</v>
      </c>
      <c r="D27" s="79" t="s">
        <v>183</v>
      </c>
      <c r="E27" s="79">
        <v>10</v>
      </c>
      <c r="F27" s="92">
        <v>450</v>
      </c>
      <c r="G27" s="124" t="s">
        <v>25</v>
      </c>
      <c r="H27" s="20">
        <v>46023</v>
      </c>
      <c r="I27" s="17" t="s">
        <v>34</v>
      </c>
      <c r="J27" s="57" t="s">
        <v>63</v>
      </c>
      <c r="K27" s="57" t="s">
        <v>108</v>
      </c>
      <c r="L27" s="57" t="s">
        <v>18</v>
      </c>
      <c r="M27" s="17" t="s">
        <v>208</v>
      </c>
      <c r="N27" s="28"/>
      <c r="O27" s="45"/>
      <c r="R27" s="2"/>
    </row>
    <row r="28" spans="1:18" ht="21.95" customHeight="1" x14ac:dyDescent="0.2">
      <c r="A28" s="78">
        <v>19</v>
      </c>
      <c r="B28" s="17" t="s">
        <v>161</v>
      </c>
      <c r="C28" s="51" t="s">
        <v>288</v>
      </c>
      <c r="D28" s="17" t="s">
        <v>196</v>
      </c>
      <c r="E28" s="17">
        <v>12</v>
      </c>
      <c r="F28" s="19">
        <v>278448.59999999998</v>
      </c>
      <c r="G28" s="126" t="s">
        <v>27</v>
      </c>
      <c r="H28" s="20">
        <v>48315</v>
      </c>
      <c r="I28" s="17" t="s">
        <v>34</v>
      </c>
      <c r="J28" s="57" t="s">
        <v>63</v>
      </c>
      <c r="K28" s="57" t="s">
        <v>108</v>
      </c>
      <c r="L28" s="57" t="s">
        <v>18</v>
      </c>
      <c r="M28" s="17" t="s">
        <v>164</v>
      </c>
      <c r="N28" s="28"/>
      <c r="O28" s="44"/>
      <c r="R28" s="2"/>
    </row>
    <row r="29" spans="1:18" ht="21.95" customHeight="1" x14ac:dyDescent="0.2">
      <c r="A29" s="27">
        <v>20</v>
      </c>
      <c r="B29" s="79" t="s">
        <v>161</v>
      </c>
      <c r="C29" s="22" t="s">
        <v>186</v>
      </c>
      <c r="D29" s="79" t="s">
        <v>181</v>
      </c>
      <c r="E29" s="79">
        <v>20</v>
      </c>
      <c r="F29" s="92">
        <v>2500</v>
      </c>
      <c r="G29" s="126" t="s">
        <v>27</v>
      </c>
      <c r="H29" s="20">
        <v>46177</v>
      </c>
      <c r="I29" s="17" t="s">
        <v>34</v>
      </c>
      <c r="J29" s="57" t="s">
        <v>63</v>
      </c>
      <c r="K29" s="57" t="s">
        <v>99</v>
      </c>
      <c r="L29" s="57" t="s">
        <v>18</v>
      </c>
      <c r="M29" s="17" t="s">
        <v>197</v>
      </c>
      <c r="N29" s="58"/>
      <c r="O29" s="44"/>
      <c r="R29" s="2"/>
    </row>
    <row r="30" spans="1:18" ht="21.95" customHeight="1" x14ac:dyDescent="0.2">
      <c r="A30" s="27">
        <v>21</v>
      </c>
      <c r="B30" s="24" t="s">
        <v>161</v>
      </c>
      <c r="C30" s="51" t="s">
        <v>182</v>
      </c>
      <c r="D30" s="23" t="s">
        <v>181</v>
      </c>
      <c r="E30" s="23">
        <v>5</v>
      </c>
      <c r="F30" s="25">
        <v>600</v>
      </c>
      <c r="G30" s="127" t="s">
        <v>25</v>
      </c>
      <c r="H30" s="20">
        <v>46055</v>
      </c>
      <c r="I30" s="17" t="s">
        <v>34</v>
      </c>
      <c r="J30" s="57" t="s">
        <v>63</v>
      </c>
      <c r="K30" s="57" t="s">
        <v>109</v>
      </c>
      <c r="L30" s="57" t="s">
        <v>18</v>
      </c>
      <c r="M30" s="17" t="s">
        <v>204</v>
      </c>
      <c r="N30" s="52"/>
      <c r="O30" s="44"/>
      <c r="R30" s="2"/>
    </row>
    <row r="31" spans="1:18" ht="21.95" customHeight="1" x14ac:dyDescent="0.2">
      <c r="A31" s="78">
        <v>22</v>
      </c>
      <c r="B31" s="80" t="s">
        <v>161</v>
      </c>
      <c r="C31" s="87" t="s">
        <v>271</v>
      </c>
      <c r="D31" s="88" t="s">
        <v>198</v>
      </c>
      <c r="E31" s="88">
        <v>2185</v>
      </c>
      <c r="F31" s="93">
        <v>16200</v>
      </c>
      <c r="G31" s="128" t="s">
        <v>27</v>
      </c>
      <c r="H31" s="20">
        <v>46055</v>
      </c>
      <c r="I31" s="17" t="s">
        <v>34</v>
      </c>
      <c r="J31" s="57" t="s">
        <v>63</v>
      </c>
      <c r="K31" s="57" t="s">
        <v>99</v>
      </c>
      <c r="L31" s="57" t="s">
        <v>18</v>
      </c>
      <c r="M31" s="17" t="s">
        <v>200</v>
      </c>
      <c r="N31" s="33"/>
      <c r="O31" s="44"/>
      <c r="R31" s="2"/>
    </row>
    <row r="32" spans="1:18" ht="21.95" customHeight="1" x14ac:dyDescent="0.2">
      <c r="A32" s="27">
        <v>23</v>
      </c>
      <c r="B32" s="80" t="s">
        <v>161</v>
      </c>
      <c r="C32" s="51" t="s">
        <v>175</v>
      </c>
      <c r="D32" s="88" t="s">
        <v>196</v>
      </c>
      <c r="E32" s="88">
        <v>12</v>
      </c>
      <c r="F32" s="93">
        <v>15000</v>
      </c>
      <c r="G32" s="128" t="s">
        <v>27</v>
      </c>
      <c r="H32" s="20">
        <v>46023</v>
      </c>
      <c r="I32" s="17" t="s">
        <v>34</v>
      </c>
      <c r="J32" s="57" t="s">
        <v>63</v>
      </c>
      <c r="K32" s="57" t="s">
        <v>108</v>
      </c>
      <c r="L32" s="57" t="s">
        <v>18</v>
      </c>
      <c r="M32" s="17" t="s">
        <v>203</v>
      </c>
      <c r="N32" s="28"/>
      <c r="O32" s="44"/>
      <c r="R32" s="2"/>
    </row>
    <row r="33" spans="1:18" ht="21.95" customHeight="1" x14ac:dyDescent="0.2">
      <c r="A33" s="27">
        <v>24</v>
      </c>
      <c r="B33" s="80" t="s">
        <v>161</v>
      </c>
      <c r="C33" s="51" t="s">
        <v>173</v>
      </c>
      <c r="D33" s="88" t="s">
        <v>196</v>
      </c>
      <c r="E33" s="88">
        <v>12</v>
      </c>
      <c r="F33" s="93">
        <v>21780</v>
      </c>
      <c r="G33" s="126" t="s">
        <v>27</v>
      </c>
      <c r="H33" s="20">
        <v>46023</v>
      </c>
      <c r="I33" s="17" t="s">
        <v>34</v>
      </c>
      <c r="J33" s="57" t="s">
        <v>63</v>
      </c>
      <c r="K33" s="57" t="s">
        <v>108</v>
      </c>
      <c r="L33" s="57" t="s">
        <v>18</v>
      </c>
      <c r="M33" s="17" t="s">
        <v>203</v>
      </c>
      <c r="N33" s="28"/>
      <c r="O33" s="44"/>
      <c r="R33" s="2"/>
    </row>
    <row r="34" spans="1:18" ht="21.95" customHeight="1" x14ac:dyDescent="0.2">
      <c r="A34" s="78">
        <v>25</v>
      </c>
      <c r="B34" s="80" t="s">
        <v>161</v>
      </c>
      <c r="C34" s="51" t="s">
        <v>174</v>
      </c>
      <c r="D34" s="88" t="s">
        <v>196</v>
      </c>
      <c r="E34" s="88">
        <v>12</v>
      </c>
      <c r="F34" s="93">
        <v>7704</v>
      </c>
      <c r="G34" s="128" t="s">
        <v>27</v>
      </c>
      <c r="H34" s="20">
        <v>46023</v>
      </c>
      <c r="I34" s="17" t="s">
        <v>34</v>
      </c>
      <c r="J34" s="57" t="s">
        <v>63</v>
      </c>
      <c r="K34" s="57" t="s">
        <v>108</v>
      </c>
      <c r="L34" s="57" t="s">
        <v>18</v>
      </c>
      <c r="M34" s="17" t="s">
        <v>203</v>
      </c>
      <c r="N34" s="55"/>
      <c r="O34" s="44"/>
    </row>
    <row r="35" spans="1:18" ht="21.95" customHeight="1" x14ac:dyDescent="0.2">
      <c r="A35" s="27">
        <v>26</v>
      </c>
      <c r="B35" s="80" t="s">
        <v>161</v>
      </c>
      <c r="C35" s="84" t="s">
        <v>348</v>
      </c>
      <c r="D35" s="88" t="s">
        <v>163</v>
      </c>
      <c r="E35" s="88">
        <v>1</v>
      </c>
      <c r="F35" s="93">
        <v>1844999.64</v>
      </c>
      <c r="G35" s="128" t="s">
        <v>27</v>
      </c>
      <c r="H35" s="20">
        <v>46476</v>
      </c>
      <c r="I35" s="17" t="s">
        <v>34</v>
      </c>
      <c r="J35" s="57" t="s">
        <v>63</v>
      </c>
      <c r="K35" s="57" t="s">
        <v>106</v>
      </c>
      <c r="L35" s="57" t="s">
        <v>18</v>
      </c>
      <c r="M35" s="17" t="s">
        <v>165</v>
      </c>
      <c r="N35" s="55"/>
      <c r="O35" s="44"/>
    </row>
    <row r="36" spans="1:18" ht="21.95" customHeight="1" x14ac:dyDescent="0.2">
      <c r="A36" s="27">
        <v>27</v>
      </c>
      <c r="B36" s="80" t="s">
        <v>161</v>
      </c>
      <c r="C36" s="51" t="s">
        <v>176</v>
      </c>
      <c r="D36" s="88" t="s">
        <v>196</v>
      </c>
      <c r="E36" s="88">
        <v>12</v>
      </c>
      <c r="F36" s="93">
        <v>178018.08</v>
      </c>
      <c r="G36" s="128" t="s">
        <v>27</v>
      </c>
      <c r="H36" s="20">
        <v>46023</v>
      </c>
      <c r="I36" s="17" t="s">
        <v>34</v>
      </c>
      <c r="J36" s="57" t="s">
        <v>63</v>
      </c>
      <c r="K36" s="57" t="s">
        <v>108</v>
      </c>
      <c r="L36" s="57" t="s">
        <v>18</v>
      </c>
      <c r="M36" s="17" t="s">
        <v>210</v>
      </c>
      <c r="N36" s="55"/>
      <c r="O36" s="46"/>
    </row>
    <row r="37" spans="1:18" ht="21.95" customHeight="1" x14ac:dyDescent="0.2">
      <c r="A37" s="78">
        <v>28</v>
      </c>
      <c r="B37" s="24" t="s">
        <v>161</v>
      </c>
      <c r="C37" s="29" t="s">
        <v>187</v>
      </c>
      <c r="D37" s="23" t="s">
        <v>193</v>
      </c>
      <c r="E37" s="23">
        <v>50</v>
      </c>
      <c r="F37" s="25">
        <v>3500</v>
      </c>
      <c r="G37" s="127" t="s">
        <v>25</v>
      </c>
      <c r="H37" s="20">
        <v>46142</v>
      </c>
      <c r="I37" s="17" t="s">
        <v>34</v>
      </c>
      <c r="J37" s="57" t="s">
        <v>63</v>
      </c>
      <c r="K37" s="57" t="s">
        <v>99</v>
      </c>
      <c r="L37" s="57" t="s">
        <v>18</v>
      </c>
      <c r="M37" s="17" t="s">
        <v>201</v>
      </c>
      <c r="N37" s="55"/>
      <c r="O37" s="44"/>
    </row>
    <row r="38" spans="1:18" ht="21.95" customHeight="1" x14ac:dyDescent="0.2">
      <c r="A38" s="27">
        <v>29</v>
      </c>
      <c r="B38" s="80" t="s">
        <v>161</v>
      </c>
      <c r="C38" s="51" t="s">
        <v>172</v>
      </c>
      <c r="D38" s="88" t="s">
        <v>206</v>
      </c>
      <c r="E38" s="88">
        <v>21</v>
      </c>
      <c r="F38" s="93">
        <v>2040</v>
      </c>
      <c r="G38" s="128" t="s">
        <v>27</v>
      </c>
      <c r="H38" s="20">
        <v>46572</v>
      </c>
      <c r="I38" s="17" t="s">
        <v>34</v>
      </c>
      <c r="J38" s="57" t="s">
        <v>63</v>
      </c>
      <c r="K38" s="57" t="s">
        <v>108</v>
      </c>
      <c r="L38" s="57" t="s">
        <v>18</v>
      </c>
      <c r="M38" s="17" t="s">
        <v>203</v>
      </c>
      <c r="N38" s="55"/>
      <c r="O38" s="44"/>
    </row>
    <row r="39" spans="1:18" ht="21.95" customHeight="1" x14ac:dyDescent="0.2">
      <c r="A39" s="27">
        <v>30</v>
      </c>
      <c r="B39" s="24" t="s">
        <v>161</v>
      </c>
      <c r="C39" s="26" t="s">
        <v>188</v>
      </c>
      <c r="D39" s="23" t="s">
        <v>181</v>
      </c>
      <c r="E39" s="23">
        <v>5000</v>
      </c>
      <c r="F39" s="25">
        <v>90000</v>
      </c>
      <c r="G39" s="128" t="s">
        <v>27</v>
      </c>
      <c r="H39" s="20">
        <v>46204</v>
      </c>
      <c r="I39" s="17" t="s">
        <v>34</v>
      </c>
      <c r="J39" s="57" t="s">
        <v>63</v>
      </c>
      <c r="K39" s="57" t="s">
        <v>99</v>
      </c>
      <c r="L39" s="57" t="s">
        <v>18</v>
      </c>
      <c r="M39" s="17" t="s">
        <v>197</v>
      </c>
      <c r="N39" s="55"/>
      <c r="O39" s="44"/>
    </row>
    <row r="40" spans="1:18" ht="21.95" customHeight="1" x14ac:dyDescent="0.2">
      <c r="A40" s="78">
        <v>31</v>
      </c>
      <c r="B40" s="24" t="s">
        <v>161</v>
      </c>
      <c r="C40" s="51" t="s">
        <v>290</v>
      </c>
      <c r="D40" s="23" t="s">
        <v>181</v>
      </c>
      <c r="E40" s="23">
        <v>4000</v>
      </c>
      <c r="F40" s="25">
        <v>90000</v>
      </c>
      <c r="G40" s="127" t="s">
        <v>25</v>
      </c>
      <c r="H40" s="20">
        <v>46113</v>
      </c>
      <c r="I40" s="17" t="s">
        <v>34</v>
      </c>
      <c r="J40" s="57" t="s">
        <v>63</v>
      </c>
      <c r="K40" s="57" t="s">
        <v>99</v>
      </c>
      <c r="L40" s="57" t="s">
        <v>18</v>
      </c>
      <c r="M40" s="28" t="s">
        <v>201</v>
      </c>
      <c r="N40" s="55"/>
      <c r="O40" s="46"/>
    </row>
    <row r="41" spans="1:18" ht="21.95" customHeight="1" x14ac:dyDescent="0.2">
      <c r="A41" s="27">
        <v>32</v>
      </c>
      <c r="B41" s="24" t="s">
        <v>161</v>
      </c>
      <c r="C41" s="51" t="s">
        <v>179</v>
      </c>
      <c r="D41" s="23" t="s">
        <v>163</v>
      </c>
      <c r="E41" s="23">
        <v>1</v>
      </c>
      <c r="F41" s="25">
        <v>15000</v>
      </c>
      <c r="G41" s="127" t="s">
        <v>25</v>
      </c>
      <c r="H41" s="20">
        <v>46054</v>
      </c>
      <c r="I41" s="17" t="s">
        <v>34</v>
      </c>
      <c r="J41" s="57" t="s">
        <v>63</v>
      </c>
      <c r="K41" s="57" t="s">
        <v>108</v>
      </c>
      <c r="L41" s="57" t="s">
        <v>18</v>
      </c>
      <c r="M41" s="17" t="s">
        <v>210</v>
      </c>
      <c r="N41" s="55"/>
      <c r="O41" s="47"/>
    </row>
    <row r="42" spans="1:18" ht="21.95" customHeight="1" x14ac:dyDescent="0.2">
      <c r="A42" s="27">
        <v>33</v>
      </c>
      <c r="B42" s="80" t="s">
        <v>161</v>
      </c>
      <c r="C42" s="51" t="s">
        <v>177</v>
      </c>
      <c r="D42" s="88" t="s">
        <v>207</v>
      </c>
      <c r="E42" s="88">
        <v>125</v>
      </c>
      <c r="F42" s="93">
        <v>44250</v>
      </c>
      <c r="G42" s="128" t="s">
        <v>27</v>
      </c>
      <c r="H42" s="20">
        <v>46204</v>
      </c>
      <c r="I42" s="17" t="s">
        <v>34</v>
      </c>
      <c r="J42" s="57" t="s">
        <v>63</v>
      </c>
      <c r="K42" s="57" t="s">
        <v>108</v>
      </c>
      <c r="L42" s="57" t="s">
        <v>18</v>
      </c>
      <c r="M42" s="17" t="s">
        <v>210</v>
      </c>
      <c r="N42" s="55"/>
      <c r="O42" s="46"/>
    </row>
    <row r="43" spans="1:18" ht="21.95" customHeight="1" x14ac:dyDescent="0.2">
      <c r="A43" s="78">
        <v>34</v>
      </c>
      <c r="B43" s="80" t="s">
        <v>161</v>
      </c>
      <c r="C43" s="51" t="s">
        <v>195</v>
      </c>
      <c r="D43" s="88" t="s">
        <v>196</v>
      </c>
      <c r="E43" s="88">
        <v>12</v>
      </c>
      <c r="F43" s="93">
        <v>510162.61</v>
      </c>
      <c r="G43" s="128" t="s">
        <v>27</v>
      </c>
      <c r="H43" s="20">
        <v>46410</v>
      </c>
      <c r="I43" s="17" t="s">
        <v>34</v>
      </c>
      <c r="J43" s="57" t="s">
        <v>63</v>
      </c>
      <c r="K43" s="57" t="s">
        <v>105</v>
      </c>
      <c r="L43" s="57" t="s">
        <v>18</v>
      </c>
      <c r="M43" s="17" t="s">
        <v>197</v>
      </c>
      <c r="N43" s="55"/>
      <c r="O43" s="44"/>
    </row>
    <row r="44" spans="1:18" ht="21.95" customHeight="1" x14ac:dyDescent="0.2">
      <c r="A44" s="27">
        <v>35</v>
      </c>
      <c r="B44" s="80" t="s">
        <v>161</v>
      </c>
      <c r="C44" s="51" t="s">
        <v>296</v>
      </c>
      <c r="D44" s="88" t="s">
        <v>196</v>
      </c>
      <c r="E44" s="88">
        <v>12</v>
      </c>
      <c r="F44" s="93">
        <v>2436</v>
      </c>
      <c r="G44" s="128" t="s">
        <v>27</v>
      </c>
      <c r="H44" s="20">
        <v>46341</v>
      </c>
      <c r="I44" s="17" t="s">
        <v>34</v>
      </c>
      <c r="J44" s="57" t="s">
        <v>63</v>
      </c>
      <c r="K44" s="57" t="s">
        <v>108</v>
      </c>
      <c r="L44" s="57" t="s">
        <v>18</v>
      </c>
      <c r="M44" s="17" t="s">
        <v>203</v>
      </c>
      <c r="N44" s="55"/>
      <c r="O44" s="44"/>
    </row>
    <row r="45" spans="1:18" ht="21.95" customHeight="1" x14ac:dyDescent="0.2">
      <c r="A45" s="27">
        <v>36</v>
      </c>
      <c r="B45" s="24" t="s">
        <v>161</v>
      </c>
      <c r="C45" s="51" t="s">
        <v>180</v>
      </c>
      <c r="D45" s="23" t="s">
        <v>181</v>
      </c>
      <c r="E45" s="23">
        <v>800</v>
      </c>
      <c r="F45" s="25">
        <v>8000</v>
      </c>
      <c r="G45" s="124" t="s">
        <v>25</v>
      </c>
      <c r="H45" s="20">
        <v>46174</v>
      </c>
      <c r="I45" s="17" t="s">
        <v>34</v>
      </c>
      <c r="J45" s="57" t="s">
        <v>63</v>
      </c>
      <c r="K45" s="57" t="s">
        <v>99</v>
      </c>
      <c r="L45" s="57" t="s">
        <v>18</v>
      </c>
      <c r="M45" s="17" t="s">
        <v>204</v>
      </c>
      <c r="N45" s="55"/>
      <c r="O45" s="44"/>
    </row>
    <row r="46" spans="1:18" ht="21.95" customHeight="1" x14ac:dyDescent="0.2">
      <c r="A46" s="78">
        <v>37</v>
      </c>
      <c r="B46" s="24" t="s">
        <v>161</v>
      </c>
      <c r="C46" s="51" t="s">
        <v>191</v>
      </c>
      <c r="D46" s="23" t="s">
        <v>181</v>
      </c>
      <c r="E46" s="23">
        <v>4000</v>
      </c>
      <c r="F46" s="25">
        <v>30000</v>
      </c>
      <c r="G46" s="124" t="s">
        <v>25</v>
      </c>
      <c r="H46" s="20">
        <v>45777</v>
      </c>
      <c r="I46" s="17" t="s">
        <v>34</v>
      </c>
      <c r="J46" s="57" t="s">
        <v>63</v>
      </c>
      <c r="K46" s="57" t="s">
        <v>99</v>
      </c>
      <c r="L46" s="57" t="s">
        <v>18</v>
      </c>
      <c r="M46" s="17" t="s">
        <v>204</v>
      </c>
      <c r="N46" s="55"/>
      <c r="O46" s="44"/>
    </row>
    <row r="47" spans="1:18" ht="21.95" customHeight="1" x14ac:dyDescent="0.2">
      <c r="A47" s="27">
        <v>38</v>
      </c>
      <c r="B47" s="80" t="s">
        <v>161</v>
      </c>
      <c r="C47" s="51" t="s">
        <v>168</v>
      </c>
      <c r="D47" s="88" t="s">
        <v>181</v>
      </c>
      <c r="E47" s="88">
        <v>90</v>
      </c>
      <c r="F47" s="93">
        <v>100000</v>
      </c>
      <c r="G47" s="128" t="s">
        <v>27</v>
      </c>
      <c r="H47" s="20">
        <v>46115</v>
      </c>
      <c r="I47" s="17" t="s">
        <v>34</v>
      </c>
      <c r="J47" s="57" t="s">
        <v>63</v>
      </c>
      <c r="K47" s="57" t="s">
        <v>102</v>
      </c>
      <c r="L47" s="57" t="s">
        <v>18</v>
      </c>
      <c r="M47" s="17" t="s">
        <v>164</v>
      </c>
      <c r="N47" s="55"/>
      <c r="O47" s="44"/>
    </row>
    <row r="48" spans="1:18" ht="21.95" customHeight="1" x14ac:dyDescent="0.2">
      <c r="A48" s="27">
        <v>39</v>
      </c>
      <c r="B48" s="24" t="s">
        <v>161</v>
      </c>
      <c r="C48" s="51" t="s">
        <v>185</v>
      </c>
      <c r="D48" s="23" t="s">
        <v>183</v>
      </c>
      <c r="E48" s="23">
        <v>80</v>
      </c>
      <c r="F48" s="25">
        <v>84000</v>
      </c>
      <c r="G48" s="129" t="s">
        <v>257</v>
      </c>
      <c r="H48" s="20">
        <v>46713</v>
      </c>
      <c r="I48" s="17" t="s">
        <v>34</v>
      </c>
      <c r="J48" s="57" t="s">
        <v>64</v>
      </c>
      <c r="K48" s="57" t="s">
        <v>108</v>
      </c>
      <c r="L48" s="57" t="s">
        <v>18</v>
      </c>
      <c r="M48" s="17" t="s">
        <v>200</v>
      </c>
      <c r="N48" s="55"/>
      <c r="O48" s="44"/>
    </row>
    <row r="49" spans="1:19" ht="21.95" customHeight="1" x14ac:dyDescent="0.2">
      <c r="A49" s="78">
        <v>40</v>
      </c>
      <c r="B49" s="24" t="s">
        <v>161</v>
      </c>
      <c r="C49" s="29" t="s">
        <v>209</v>
      </c>
      <c r="D49" s="23" t="s">
        <v>183</v>
      </c>
      <c r="E49" s="23">
        <v>500</v>
      </c>
      <c r="F49" s="25">
        <v>2475</v>
      </c>
      <c r="G49" s="128" t="s">
        <v>27</v>
      </c>
      <c r="H49" s="20">
        <v>46296</v>
      </c>
      <c r="I49" s="17" t="s">
        <v>34</v>
      </c>
      <c r="J49" s="57" t="s">
        <v>63</v>
      </c>
      <c r="K49" s="57" t="s">
        <v>108</v>
      </c>
      <c r="L49" s="57" t="s">
        <v>18</v>
      </c>
      <c r="M49" s="17" t="s">
        <v>203</v>
      </c>
      <c r="N49" s="55"/>
      <c r="O49" s="44"/>
    </row>
    <row r="50" spans="1:19" ht="21.95" customHeight="1" x14ac:dyDescent="0.2">
      <c r="A50" s="27">
        <v>41</v>
      </c>
      <c r="B50" s="24" t="s">
        <v>161</v>
      </c>
      <c r="C50" s="29" t="s">
        <v>275</v>
      </c>
      <c r="D50" s="23" t="s">
        <v>163</v>
      </c>
      <c r="E50" s="23">
        <v>1</v>
      </c>
      <c r="F50" s="25">
        <v>8000</v>
      </c>
      <c r="G50" s="129" t="s">
        <v>27</v>
      </c>
      <c r="H50" s="20">
        <v>46233</v>
      </c>
      <c r="I50" s="17" t="s">
        <v>34</v>
      </c>
      <c r="J50" s="57" t="s">
        <v>63</v>
      </c>
      <c r="K50" s="57" t="s">
        <v>99</v>
      </c>
      <c r="L50" s="57" t="s">
        <v>18</v>
      </c>
      <c r="M50" s="17" t="s">
        <v>201</v>
      </c>
      <c r="N50" s="55"/>
      <c r="O50" s="44"/>
    </row>
    <row r="51" spans="1:19" ht="21.95" customHeight="1" x14ac:dyDescent="0.2">
      <c r="A51" s="27">
        <v>42</v>
      </c>
      <c r="B51" s="82" t="s">
        <v>161</v>
      </c>
      <c r="C51" s="37" t="s">
        <v>298</v>
      </c>
      <c r="D51" s="89" t="s">
        <v>196</v>
      </c>
      <c r="E51" s="89">
        <v>12</v>
      </c>
      <c r="F51" s="94">
        <v>55106.400000000001</v>
      </c>
      <c r="G51" s="130" t="s">
        <v>27</v>
      </c>
      <c r="H51" s="32">
        <v>46235</v>
      </c>
      <c r="I51" s="31" t="s">
        <v>34</v>
      </c>
      <c r="J51" s="98" t="s">
        <v>63</v>
      </c>
      <c r="K51" s="98" t="s">
        <v>108</v>
      </c>
      <c r="L51" s="98" t="s">
        <v>18</v>
      </c>
      <c r="M51" s="31" t="s">
        <v>210</v>
      </c>
      <c r="N51" s="55"/>
      <c r="O51" s="44"/>
    </row>
    <row r="52" spans="1:19" ht="21.95" customHeight="1" x14ac:dyDescent="0.2">
      <c r="A52" s="78">
        <v>43</v>
      </c>
      <c r="B52" s="80" t="s">
        <v>161</v>
      </c>
      <c r="C52" s="84" t="s">
        <v>162</v>
      </c>
      <c r="D52" s="88" t="s">
        <v>163</v>
      </c>
      <c r="E52" s="91">
        <v>1</v>
      </c>
      <c r="F52" s="93">
        <v>3480000</v>
      </c>
      <c r="G52" s="128" t="s">
        <v>27</v>
      </c>
      <c r="H52" s="20">
        <v>45870</v>
      </c>
      <c r="I52" s="17" t="s">
        <v>34</v>
      </c>
      <c r="J52" s="57" t="s">
        <v>63</v>
      </c>
      <c r="K52" s="57" t="s">
        <v>106</v>
      </c>
      <c r="L52" s="57" t="s">
        <v>18</v>
      </c>
      <c r="M52" s="17" t="s">
        <v>164</v>
      </c>
      <c r="N52" s="55"/>
      <c r="O52" s="48"/>
    </row>
    <row r="53" spans="1:19" ht="21.95" customHeight="1" x14ac:dyDescent="0.2">
      <c r="A53" s="27">
        <v>44</v>
      </c>
      <c r="B53" s="24" t="s">
        <v>161</v>
      </c>
      <c r="C53" s="29" t="s">
        <v>292</v>
      </c>
      <c r="D53" s="23" t="s">
        <v>181</v>
      </c>
      <c r="E53" s="23">
        <v>4</v>
      </c>
      <c r="F53" s="25">
        <v>4000</v>
      </c>
      <c r="G53" s="127" t="s">
        <v>25</v>
      </c>
      <c r="H53" s="20">
        <v>46082</v>
      </c>
      <c r="I53" s="17" t="s">
        <v>34</v>
      </c>
      <c r="J53" s="57" t="s">
        <v>63</v>
      </c>
      <c r="K53" s="57" t="s">
        <v>108</v>
      </c>
      <c r="L53" s="57" t="s">
        <v>18</v>
      </c>
      <c r="M53" s="17" t="s">
        <v>197</v>
      </c>
      <c r="N53" s="55"/>
      <c r="O53" s="44"/>
    </row>
    <row r="54" spans="1:19" ht="21.95" customHeight="1" x14ac:dyDescent="0.2">
      <c r="A54" s="27">
        <v>45</v>
      </c>
      <c r="B54" s="80" t="s">
        <v>161</v>
      </c>
      <c r="C54" s="51" t="s">
        <v>171</v>
      </c>
      <c r="D54" s="88" t="s">
        <v>196</v>
      </c>
      <c r="E54" s="88">
        <v>12</v>
      </c>
      <c r="F54" s="93">
        <v>16080</v>
      </c>
      <c r="G54" s="128" t="s">
        <v>27</v>
      </c>
      <c r="H54" s="20">
        <v>46135</v>
      </c>
      <c r="I54" s="17" t="s">
        <v>34</v>
      </c>
      <c r="J54" s="57" t="s">
        <v>63</v>
      </c>
      <c r="K54" s="57" t="s">
        <v>108</v>
      </c>
      <c r="L54" s="57" t="s">
        <v>18</v>
      </c>
      <c r="M54" s="17" t="s">
        <v>204</v>
      </c>
      <c r="N54" s="55"/>
      <c r="O54" s="44"/>
    </row>
    <row r="55" spans="1:19" ht="21.95" customHeight="1" x14ac:dyDescent="0.2">
      <c r="A55" s="78">
        <v>46</v>
      </c>
      <c r="B55" s="80" t="s">
        <v>161</v>
      </c>
      <c r="C55" s="51" t="s">
        <v>297</v>
      </c>
      <c r="D55" s="88" t="s">
        <v>205</v>
      </c>
      <c r="E55" s="88">
        <v>90000</v>
      </c>
      <c r="F55" s="93">
        <v>41692.199999999997</v>
      </c>
      <c r="G55" s="128" t="s">
        <v>27</v>
      </c>
      <c r="H55" s="20">
        <v>46189</v>
      </c>
      <c r="I55" s="17" t="s">
        <v>34</v>
      </c>
      <c r="J55" s="57" t="s">
        <v>63</v>
      </c>
      <c r="K55" s="57" t="s">
        <v>109</v>
      </c>
      <c r="L55" s="57" t="s">
        <v>18</v>
      </c>
      <c r="M55" s="17" t="s">
        <v>204</v>
      </c>
      <c r="N55" s="55"/>
      <c r="O55" s="44"/>
    </row>
    <row r="56" spans="1:19" ht="21.95" customHeight="1" x14ac:dyDescent="0.2">
      <c r="A56" s="27">
        <v>47</v>
      </c>
      <c r="B56" s="80" t="s">
        <v>161</v>
      </c>
      <c r="C56" s="84" t="s">
        <v>334</v>
      </c>
      <c r="D56" s="88" t="s">
        <v>163</v>
      </c>
      <c r="E56" s="88">
        <v>1</v>
      </c>
      <c r="F56" s="93">
        <v>389464.56</v>
      </c>
      <c r="G56" s="131" t="s">
        <v>27</v>
      </c>
      <c r="H56" s="20">
        <v>46063</v>
      </c>
      <c r="I56" s="17" t="s">
        <v>34</v>
      </c>
      <c r="J56" s="57" t="s">
        <v>63</v>
      </c>
      <c r="K56" s="57" t="s">
        <v>106</v>
      </c>
      <c r="L56" s="57" t="s">
        <v>18</v>
      </c>
      <c r="M56" s="17" t="s">
        <v>199</v>
      </c>
      <c r="N56" s="55"/>
      <c r="O56" s="49"/>
    </row>
    <row r="57" spans="1:19" ht="21.95" customHeight="1" x14ac:dyDescent="0.2">
      <c r="A57" s="27">
        <v>48</v>
      </c>
      <c r="B57" s="24" t="s">
        <v>161</v>
      </c>
      <c r="C57" s="51" t="s">
        <v>289</v>
      </c>
      <c r="D57" s="23" t="s">
        <v>181</v>
      </c>
      <c r="E57" s="23">
        <v>200</v>
      </c>
      <c r="F57" s="25">
        <v>25000</v>
      </c>
      <c r="G57" s="127" t="s">
        <v>25</v>
      </c>
      <c r="H57" s="20">
        <v>46082</v>
      </c>
      <c r="I57" s="17" t="s">
        <v>34</v>
      </c>
      <c r="J57" s="57" t="s">
        <v>63</v>
      </c>
      <c r="K57" s="57" t="s">
        <v>99</v>
      </c>
      <c r="L57" s="57" t="s">
        <v>18</v>
      </c>
      <c r="M57" s="17" t="s">
        <v>201</v>
      </c>
      <c r="N57" s="55"/>
      <c r="O57" s="48"/>
    </row>
    <row r="58" spans="1:19" ht="21.95" customHeight="1" x14ac:dyDescent="0.2">
      <c r="A58" s="78">
        <v>49</v>
      </c>
      <c r="B58" s="80" t="s">
        <v>166</v>
      </c>
      <c r="C58" s="84" t="s">
        <v>167</v>
      </c>
      <c r="D58" s="88" t="s">
        <v>163</v>
      </c>
      <c r="E58" s="88">
        <v>3</v>
      </c>
      <c r="F58" s="93">
        <v>117257.60000000001</v>
      </c>
      <c r="G58" s="128" t="s">
        <v>27</v>
      </c>
      <c r="H58" s="21">
        <v>46266</v>
      </c>
      <c r="I58" s="17" t="s">
        <v>34</v>
      </c>
      <c r="J58" s="57" t="s">
        <v>63</v>
      </c>
      <c r="K58" s="57" t="s">
        <v>102</v>
      </c>
      <c r="L58" s="57" t="s">
        <v>18</v>
      </c>
      <c r="M58" s="17" t="s">
        <v>197</v>
      </c>
      <c r="N58" s="55"/>
      <c r="O58" s="46"/>
    </row>
    <row r="59" spans="1:19" ht="21.95" customHeight="1" x14ac:dyDescent="0.2">
      <c r="A59" s="27">
        <v>50</v>
      </c>
      <c r="B59" s="81" t="s">
        <v>331</v>
      </c>
      <c r="C59" s="51" t="s">
        <v>169</v>
      </c>
      <c r="D59" s="23" t="s">
        <v>213</v>
      </c>
      <c r="E59" s="88">
        <v>2717</v>
      </c>
      <c r="F59" s="93">
        <v>25000</v>
      </c>
      <c r="G59" s="128" t="s">
        <v>25</v>
      </c>
      <c r="H59" s="20">
        <v>46023</v>
      </c>
      <c r="I59" s="17" t="s">
        <v>34</v>
      </c>
      <c r="J59" s="57" t="s">
        <v>63</v>
      </c>
      <c r="K59" s="57" t="s">
        <v>108</v>
      </c>
      <c r="L59" s="57" t="s">
        <v>18</v>
      </c>
      <c r="M59" s="17" t="s">
        <v>201</v>
      </c>
      <c r="N59" s="55"/>
      <c r="O59" s="46"/>
    </row>
    <row r="60" spans="1:19" ht="21.95" customHeight="1" x14ac:dyDescent="0.2">
      <c r="A60" s="27">
        <v>51</v>
      </c>
      <c r="B60" s="81" t="s">
        <v>331</v>
      </c>
      <c r="C60" s="51" t="s">
        <v>170</v>
      </c>
      <c r="D60" s="88" t="s">
        <v>202</v>
      </c>
      <c r="E60" s="90">
        <v>60000</v>
      </c>
      <c r="F60" s="93">
        <v>62000</v>
      </c>
      <c r="G60" s="128" t="s">
        <v>25</v>
      </c>
      <c r="H60" s="20">
        <v>46023</v>
      </c>
      <c r="I60" s="17" t="s">
        <v>34</v>
      </c>
      <c r="J60" s="57" t="s">
        <v>63</v>
      </c>
      <c r="K60" s="57" t="s">
        <v>108</v>
      </c>
      <c r="L60" s="57" t="s">
        <v>18</v>
      </c>
      <c r="M60" s="17" t="s">
        <v>201</v>
      </c>
      <c r="N60" s="55"/>
      <c r="O60" s="50"/>
    </row>
    <row r="61" spans="1:19" ht="32.25" customHeight="1" x14ac:dyDescent="0.2">
      <c r="A61" s="78">
        <v>52</v>
      </c>
      <c r="B61" s="96" t="s">
        <v>301</v>
      </c>
      <c r="C61" s="37" t="s">
        <v>194</v>
      </c>
      <c r="D61" s="23" t="s">
        <v>178</v>
      </c>
      <c r="E61" s="23">
        <v>500</v>
      </c>
      <c r="F61" s="25">
        <v>75000</v>
      </c>
      <c r="G61" s="127" t="s">
        <v>25</v>
      </c>
      <c r="H61" s="20">
        <v>46113</v>
      </c>
      <c r="I61" s="17" t="s">
        <v>34</v>
      </c>
      <c r="J61" s="57" t="s">
        <v>63</v>
      </c>
      <c r="K61" s="57" t="s">
        <v>99</v>
      </c>
      <c r="L61" s="57" t="s">
        <v>18</v>
      </c>
      <c r="M61" s="17" t="s">
        <v>197</v>
      </c>
      <c r="N61" s="55"/>
      <c r="O61" s="48"/>
    </row>
    <row r="62" spans="1:19" ht="84.75" customHeight="1" x14ac:dyDescent="0.2">
      <c r="A62" s="27">
        <v>53</v>
      </c>
      <c r="B62" s="96" t="s">
        <v>349</v>
      </c>
      <c r="C62" s="37" t="s">
        <v>332</v>
      </c>
      <c r="D62" s="23" t="s">
        <v>181</v>
      </c>
      <c r="E62" s="23">
        <f>50+1+170+8+40+10+7+3</f>
        <v>289</v>
      </c>
      <c r="F62" s="25">
        <f>135000+319+489000+100000</f>
        <v>724319</v>
      </c>
      <c r="G62" s="127" t="s">
        <v>25</v>
      </c>
      <c r="H62" s="20">
        <v>46143</v>
      </c>
      <c r="I62" s="17" t="s">
        <v>35</v>
      </c>
      <c r="J62" s="57" t="s">
        <v>63</v>
      </c>
      <c r="K62" s="57" t="s">
        <v>119</v>
      </c>
      <c r="L62" s="57" t="s">
        <v>18</v>
      </c>
      <c r="M62" s="17" t="s">
        <v>276</v>
      </c>
      <c r="N62" s="55" t="s">
        <v>294</v>
      </c>
      <c r="O62" s="48"/>
    </row>
    <row r="63" spans="1:19" ht="24" customHeight="1" x14ac:dyDescent="0.2">
      <c r="A63" s="27">
        <v>54</v>
      </c>
      <c r="B63" s="24" t="s">
        <v>272</v>
      </c>
      <c r="C63" s="53" t="s">
        <v>273</v>
      </c>
      <c r="D63" s="23" t="s">
        <v>181</v>
      </c>
      <c r="E63" s="23">
        <v>3</v>
      </c>
      <c r="F63" s="25">
        <f>1500+681</f>
        <v>2181</v>
      </c>
      <c r="G63" s="129" t="s">
        <v>25</v>
      </c>
      <c r="H63" s="34">
        <v>46112</v>
      </c>
      <c r="I63" s="35" t="s">
        <v>35</v>
      </c>
      <c r="J63" s="54" t="s">
        <v>63</v>
      </c>
      <c r="K63" s="54" t="s">
        <v>119</v>
      </c>
      <c r="L63" s="54" t="s">
        <v>18</v>
      </c>
      <c r="M63" s="54" t="s">
        <v>248</v>
      </c>
      <c r="N63" s="55"/>
      <c r="O63" s="46"/>
      <c r="Q63" s="30"/>
    </row>
    <row r="64" spans="1:19" ht="33.75" customHeight="1" x14ac:dyDescent="0.2">
      <c r="A64" s="78">
        <v>55</v>
      </c>
      <c r="B64" s="24" t="s">
        <v>258</v>
      </c>
      <c r="C64" s="37" t="s">
        <v>274</v>
      </c>
      <c r="D64" s="23" t="s">
        <v>163</v>
      </c>
      <c r="E64" s="23">
        <v>1</v>
      </c>
      <c r="F64" s="25">
        <f>15000+25000</f>
        <v>40000</v>
      </c>
      <c r="G64" s="127" t="s">
        <v>25</v>
      </c>
      <c r="H64" s="34">
        <v>46174</v>
      </c>
      <c r="I64" s="35" t="s">
        <v>34</v>
      </c>
      <c r="J64" s="54" t="s">
        <v>63</v>
      </c>
      <c r="K64" s="54" t="s">
        <v>99</v>
      </c>
      <c r="L64" s="54" t="s">
        <v>18</v>
      </c>
      <c r="M64" s="35" t="s">
        <v>224</v>
      </c>
      <c r="N64" s="55" t="s">
        <v>304</v>
      </c>
      <c r="O64" s="48"/>
      <c r="Q64" s="30"/>
      <c r="S64" s="30"/>
    </row>
    <row r="65" spans="1:15" ht="33.75" customHeight="1" x14ac:dyDescent="0.2">
      <c r="A65" s="27">
        <v>56</v>
      </c>
      <c r="B65" s="24" t="s">
        <v>214</v>
      </c>
      <c r="C65" s="37" t="s">
        <v>190</v>
      </c>
      <c r="D65" s="23" t="s">
        <v>181</v>
      </c>
      <c r="E65" s="23">
        <v>45</v>
      </c>
      <c r="F65" s="25">
        <v>430000</v>
      </c>
      <c r="G65" s="127" t="s">
        <v>25</v>
      </c>
      <c r="H65" s="20">
        <v>45352</v>
      </c>
      <c r="I65" s="17" t="s">
        <v>35</v>
      </c>
      <c r="J65" s="57" t="s">
        <v>63</v>
      </c>
      <c r="K65" s="57" t="s">
        <v>119</v>
      </c>
      <c r="L65" s="57" t="s">
        <v>18</v>
      </c>
      <c r="M65" s="17" t="s">
        <v>197</v>
      </c>
      <c r="N65" s="55"/>
      <c r="O65" s="48"/>
    </row>
    <row r="66" spans="1:15" ht="90.75" customHeight="1" x14ac:dyDescent="0.2">
      <c r="A66" s="27">
        <v>57</v>
      </c>
      <c r="B66" s="24" t="s">
        <v>214</v>
      </c>
      <c r="C66" s="29" t="s">
        <v>189</v>
      </c>
      <c r="D66" s="23" t="s">
        <v>181</v>
      </c>
      <c r="E66" s="23">
        <v>8</v>
      </c>
      <c r="F66" s="25">
        <v>11250</v>
      </c>
      <c r="G66" s="127" t="s">
        <v>25</v>
      </c>
      <c r="H66" s="20">
        <v>45746</v>
      </c>
      <c r="I66" s="17" t="s">
        <v>35</v>
      </c>
      <c r="J66" s="57" t="s">
        <v>63</v>
      </c>
      <c r="K66" s="57" t="s">
        <v>119</v>
      </c>
      <c r="L66" s="57" t="s">
        <v>18</v>
      </c>
      <c r="M66" s="17" t="s">
        <v>197</v>
      </c>
      <c r="N66" s="133" t="s">
        <v>291</v>
      </c>
      <c r="O66" s="48"/>
    </row>
    <row r="67" spans="1:15" ht="66.75" customHeight="1" x14ac:dyDescent="0.2">
      <c r="A67" s="78">
        <v>58</v>
      </c>
      <c r="B67" s="24" t="s">
        <v>306</v>
      </c>
      <c r="C67" s="29" t="s">
        <v>269</v>
      </c>
      <c r="D67" s="23" t="s">
        <v>163</v>
      </c>
      <c r="E67" s="23">
        <v>1</v>
      </c>
      <c r="F67" s="25">
        <v>90000</v>
      </c>
      <c r="G67" s="127" t="s">
        <v>25</v>
      </c>
      <c r="H67" s="20">
        <v>46143</v>
      </c>
      <c r="I67" s="17" t="s">
        <v>34</v>
      </c>
      <c r="J67" s="57" t="s">
        <v>63</v>
      </c>
      <c r="K67" s="57" t="s">
        <v>108</v>
      </c>
      <c r="L67" s="57" t="s">
        <v>18</v>
      </c>
      <c r="M67" s="17" t="s">
        <v>268</v>
      </c>
      <c r="N67" s="55" t="s">
        <v>307</v>
      </c>
      <c r="O67" s="48"/>
    </row>
    <row r="68" spans="1:15" ht="36.75" customHeight="1" x14ac:dyDescent="0.2">
      <c r="A68" s="27">
        <v>59</v>
      </c>
      <c r="B68" s="24" t="s">
        <v>251</v>
      </c>
      <c r="C68" s="29" t="s">
        <v>255</v>
      </c>
      <c r="D68" s="23" t="s">
        <v>181</v>
      </c>
      <c r="E68" s="23">
        <v>1</v>
      </c>
      <c r="F68" s="25">
        <v>155820.12</v>
      </c>
      <c r="G68" s="129" t="s">
        <v>27</v>
      </c>
      <c r="H68" s="20">
        <v>46194</v>
      </c>
      <c r="I68" s="17" t="s">
        <v>34</v>
      </c>
      <c r="J68" s="57" t="s">
        <v>63</v>
      </c>
      <c r="K68" s="57" t="s">
        <v>108</v>
      </c>
      <c r="L68" s="57" t="s">
        <v>18</v>
      </c>
      <c r="M68" s="17" t="s">
        <v>253</v>
      </c>
      <c r="N68" s="55"/>
      <c r="O68" s="48"/>
    </row>
    <row r="69" spans="1:15" ht="21.95" customHeight="1" x14ac:dyDescent="0.2">
      <c r="A69" s="27">
        <v>60</v>
      </c>
      <c r="B69" s="24" t="s">
        <v>251</v>
      </c>
      <c r="C69" s="29" t="s">
        <v>256</v>
      </c>
      <c r="D69" s="23" t="s">
        <v>163</v>
      </c>
      <c r="E69" s="23">
        <v>1</v>
      </c>
      <c r="F69" s="25">
        <v>47787</v>
      </c>
      <c r="G69" s="129" t="s">
        <v>27</v>
      </c>
      <c r="H69" s="20">
        <v>46340</v>
      </c>
      <c r="I69" s="17" t="s">
        <v>34</v>
      </c>
      <c r="J69" s="57" t="s">
        <v>63</v>
      </c>
      <c r="K69" s="57" t="s">
        <v>99</v>
      </c>
      <c r="L69" s="57" t="s">
        <v>18</v>
      </c>
      <c r="M69" s="17" t="s">
        <v>253</v>
      </c>
      <c r="N69" s="55"/>
      <c r="O69" s="48"/>
    </row>
    <row r="70" spans="1:15" ht="33" customHeight="1" x14ac:dyDescent="0.2">
      <c r="A70" s="78">
        <v>61</v>
      </c>
      <c r="B70" s="24" t="s">
        <v>251</v>
      </c>
      <c r="C70" s="37" t="s">
        <v>252</v>
      </c>
      <c r="D70" s="23" t="s">
        <v>163</v>
      </c>
      <c r="E70" s="23">
        <v>1</v>
      </c>
      <c r="F70" s="25">
        <v>854552.5</v>
      </c>
      <c r="G70" s="129" t="s">
        <v>26</v>
      </c>
      <c r="H70" s="34">
        <v>46258</v>
      </c>
      <c r="I70" s="17" t="s">
        <v>34</v>
      </c>
      <c r="J70" s="57" t="s">
        <v>63</v>
      </c>
      <c r="K70" s="57" t="s">
        <v>108</v>
      </c>
      <c r="L70" s="57" t="s">
        <v>18</v>
      </c>
      <c r="M70" s="35" t="s">
        <v>253</v>
      </c>
      <c r="N70" s="55" t="s">
        <v>321</v>
      </c>
      <c r="O70" s="48"/>
    </row>
    <row r="71" spans="1:15" ht="35.25" customHeight="1" x14ac:dyDescent="0.2">
      <c r="A71" s="27">
        <v>62</v>
      </c>
      <c r="B71" s="24" t="s">
        <v>251</v>
      </c>
      <c r="C71" s="29" t="s">
        <v>254</v>
      </c>
      <c r="D71" s="23" t="s">
        <v>181</v>
      </c>
      <c r="E71" s="23">
        <v>5</v>
      </c>
      <c r="F71" s="25">
        <v>49292.04</v>
      </c>
      <c r="G71" s="129" t="s">
        <v>27</v>
      </c>
      <c r="H71" s="20">
        <v>46063</v>
      </c>
      <c r="I71" s="17" t="s">
        <v>34</v>
      </c>
      <c r="J71" s="57" t="s">
        <v>63</v>
      </c>
      <c r="K71" s="57" t="s">
        <v>108</v>
      </c>
      <c r="L71" s="57" t="s">
        <v>18</v>
      </c>
      <c r="M71" s="17" t="s">
        <v>253</v>
      </c>
      <c r="N71" s="55"/>
      <c r="O71" s="48"/>
    </row>
    <row r="72" spans="1:15" ht="27.75" customHeight="1" x14ac:dyDescent="0.2">
      <c r="A72" s="27">
        <v>63</v>
      </c>
      <c r="B72" s="24" t="s">
        <v>225</v>
      </c>
      <c r="C72" s="29" t="s">
        <v>228</v>
      </c>
      <c r="D72" s="23" t="s">
        <v>163</v>
      </c>
      <c r="E72" s="23">
        <v>1</v>
      </c>
      <c r="F72" s="25">
        <v>150000</v>
      </c>
      <c r="G72" s="127" t="s">
        <v>25</v>
      </c>
      <c r="H72" s="20">
        <v>46142</v>
      </c>
      <c r="I72" s="17" t="s">
        <v>34</v>
      </c>
      <c r="J72" s="57" t="s">
        <v>63</v>
      </c>
      <c r="K72" s="57" t="s">
        <v>109</v>
      </c>
      <c r="L72" s="57" t="s">
        <v>18</v>
      </c>
      <c r="M72" s="17" t="s">
        <v>226</v>
      </c>
      <c r="N72" s="55"/>
      <c r="O72" s="48"/>
    </row>
    <row r="73" spans="1:15" ht="49.5" customHeight="1" x14ac:dyDescent="0.2">
      <c r="A73" s="78">
        <v>64</v>
      </c>
      <c r="B73" s="24" t="s">
        <v>225</v>
      </c>
      <c r="C73" s="29" t="s">
        <v>229</v>
      </c>
      <c r="D73" s="23" t="s">
        <v>163</v>
      </c>
      <c r="E73" s="23">
        <v>1</v>
      </c>
      <c r="F73" s="25">
        <v>48000</v>
      </c>
      <c r="G73" s="127" t="s">
        <v>25</v>
      </c>
      <c r="H73" s="20">
        <v>46142</v>
      </c>
      <c r="I73" s="17" t="s">
        <v>34</v>
      </c>
      <c r="J73" s="57" t="s">
        <v>63</v>
      </c>
      <c r="K73" s="57" t="s">
        <v>109</v>
      </c>
      <c r="L73" s="57" t="s">
        <v>18</v>
      </c>
      <c r="M73" s="17" t="s">
        <v>226</v>
      </c>
      <c r="N73" s="55"/>
      <c r="O73" s="48"/>
    </row>
    <row r="74" spans="1:15" ht="37.5" customHeight="1" x14ac:dyDescent="0.2">
      <c r="A74" s="27">
        <v>65</v>
      </c>
      <c r="B74" s="24" t="s">
        <v>225</v>
      </c>
      <c r="C74" s="29" t="s">
        <v>230</v>
      </c>
      <c r="D74" s="23" t="s">
        <v>163</v>
      </c>
      <c r="E74" s="23">
        <v>1</v>
      </c>
      <c r="F74" s="25">
        <v>60000</v>
      </c>
      <c r="G74" s="127" t="s">
        <v>25</v>
      </c>
      <c r="H74" s="20">
        <v>46101</v>
      </c>
      <c r="I74" s="17" t="s">
        <v>34</v>
      </c>
      <c r="J74" s="57" t="s">
        <v>63</v>
      </c>
      <c r="K74" s="57" t="s">
        <v>108</v>
      </c>
      <c r="L74" s="57" t="s">
        <v>18</v>
      </c>
      <c r="M74" s="17" t="s">
        <v>231</v>
      </c>
      <c r="N74" s="55" t="s">
        <v>312</v>
      </c>
      <c r="O74" s="48"/>
    </row>
    <row r="75" spans="1:15" ht="31.5" customHeight="1" x14ac:dyDescent="0.2">
      <c r="A75" s="27">
        <v>66</v>
      </c>
      <c r="B75" s="24" t="s">
        <v>225</v>
      </c>
      <c r="C75" s="29" t="s">
        <v>259</v>
      </c>
      <c r="D75" s="23" t="s">
        <v>163</v>
      </c>
      <c r="E75" s="23">
        <v>1</v>
      </c>
      <c r="F75" s="25">
        <v>230000</v>
      </c>
      <c r="G75" s="129" t="s">
        <v>27</v>
      </c>
      <c r="H75" s="20">
        <v>46345</v>
      </c>
      <c r="I75" s="17" t="s">
        <v>34</v>
      </c>
      <c r="J75" s="57" t="s">
        <v>63</v>
      </c>
      <c r="K75" s="57" t="s">
        <v>109</v>
      </c>
      <c r="L75" s="57" t="s">
        <v>18</v>
      </c>
      <c r="M75" s="17" t="s">
        <v>226</v>
      </c>
      <c r="N75" s="55" t="s">
        <v>317</v>
      </c>
      <c r="O75" s="48"/>
    </row>
    <row r="76" spans="1:15" ht="21.75" customHeight="1" x14ac:dyDescent="0.2">
      <c r="A76" s="78">
        <v>67</v>
      </c>
      <c r="B76" s="24" t="s">
        <v>225</v>
      </c>
      <c r="C76" s="29" t="s">
        <v>227</v>
      </c>
      <c r="D76" s="23" t="s">
        <v>163</v>
      </c>
      <c r="E76" s="23">
        <v>1</v>
      </c>
      <c r="F76" s="25">
        <v>78000</v>
      </c>
      <c r="G76" s="127" t="s">
        <v>25</v>
      </c>
      <c r="H76" s="20">
        <v>46142</v>
      </c>
      <c r="I76" s="17" t="s">
        <v>34</v>
      </c>
      <c r="J76" s="57" t="s">
        <v>63</v>
      </c>
      <c r="K76" s="57" t="s">
        <v>109</v>
      </c>
      <c r="L76" s="57" t="s">
        <v>18</v>
      </c>
      <c r="M76" s="17" t="s">
        <v>226</v>
      </c>
      <c r="N76" s="55"/>
      <c r="O76" s="48"/>
    </row>
    <row r="77" spans="1:15" ht="36" customHeight="1" x14ac:dyDescent="0.2">
      <c r="A77" s="27">
        <v>68</v>
      </c>
      <c r="B77" s="24" t="s">
        <v>233</v>
      </c>
      <c r="C77" s="37" t="s">
        <v>336</v>
      </c>
      <c r="D77" s="23" t="s">
        <v>181</v>
      </c>
      <c r="E77" s="23">
        <v>1</v>
      </c>
      <c r="F77" s="25">
        <v>59000</v>
      </c>
      <c r="G77" s="127" t="s">
        <v>25</v>
      </c>
      <c r="H77" s="20">
        <v>46096</v>
      </c>
      <c r="I77" s="17" t="s">
        <v>35</v>
      </c>
      <c r="J77" s="57" t="s">
        <v>63</v>
      </c>
      <c r="K77" s="57" t="s">
        <v>119</v>
      </c>
      <c r="L77" s="57" t="s">
        <v>18</v>
      </c>
      <c r="M77" s="17" t="s">
        <v>234</v>
      </c>
      <c r="N77" s="55"/>
      <c r="O77" s="44"/>
    </row>
    <row r="78" spans="1:15" ht="35.25" customHeight="1" x14ac:dyDescent="0.2">
      <c r="A78" s="27">
        <v>69</v>
      </c>
      <c r="B78" s="24" t="s">
        <v>233</v>
      </c>
      <c r="C78" s="29" t="s">
        <v>235</v>
      </c>
      <c r="D78" s="23" t="s">
        <v>181</v>
      </c>
      <c r="E78" s="23">
        <v>1</v>
      </c>
      <c r="F78" s="25">
        <v>38036</v>
      </c>
      <c r="G78" s="127" t="s">
        <v>25</v>
      </c>
      <c r="H78" s="20">
        <v>46032</v>
      </c>
      <c r="I78" s="17" t="s">
        <v>34</v>
      </c>
      <c r="J78" s="57" t="s">
        <v>63</v>
      </c>
      <c r="K78" s="57" t="s">
        <v>108</v>
      </c>
      <c r="L78" s="57" t="s">
        <v>18</v>
      </c>
      <c r="M78" s="17" t="s">
        <v>234</v>
      </c>
      <c r="N78" s="55"/>
      <c r="O78" s="48"/>
    </row>
    <row r="79" spans="1:15" ht="48" x14ac:dyDescent="0.2">
      <c r="A79" s="78">
        <v>70</v>
      </c>
      <c r="B79" s="24" t="s">
        <v>238</v>
      </c>
      <c r="C79" s="29" t="s">
        <v>236</v>
      </c>
      <c r="D79" s="23" t="s">
        <v>181</v>
      </c>
      <c r="E79" s="23">
        <v>350</v>
      </c>
      <c r="F79" s="25">
        <v>189000</v>
      </c>
      <c r="G79" s="129" t="s">
        <v>27</v>
      </c>
      <c r="H79" s="20">
        <v>46068</v>
      </c>
      <c r="I79" s="17" t="s">
        <v>34</v>
      </c>
      <c r="J79" s="57" t="s">
        <v>63</v>
      </c>
      <c r="K79" s="57" t="s">
        <v>108</v>
      </c>
      <c r="L79" s="57" t="s">
        <v>18</v>
      </c>
      <c r="M79" s="17" t="s">
        <v>237</v>
      </c>
      <c r="N79" s="55"/>
      <c r="O79" s="48"/>
    </row>
    <row r="80" spans="1:15" ht="21.95" customHeight="1" x14ac:dyDescent="0.2">
      <c r="A80" s="27">
        <v>71</v>
      </c>
      <c r="B80" s="24" t="s">
        <v>239</v>
      </c>
      <c r="C80" s="29" t="s">
        <v>240</v>
      </c>
      <c r="D80" s="23" t="s">
        <v>181</v>
      </c>
      <c r="E80" s="23">
        <v>1</v>
      </c>
      <c r="F80" s="25">
        <v>10000</v>
      </c>
      <c r="G80" s="129" t="s">
        <v>25</v>
      </c>
      <c r="H80" s="20">
        <v>46082</v>
      </c>
      <c r="I80" s="17" t="s">
        <v>35</v>
      </c>
      <c r="J80" s="57" t="s">
        <v>63</v>
      </c>
      <c r="K80" s="57" t="s">
        <v>119</v>
      </c>
      <c r="L80" s="57" t="s">
        <v>18</v>
      </c>
      <c r="M80" s="17" t="s">
        <v>242</v>
      </c>
      <c r="N80" s="55"/>
      <c r="O80" s="48"/>
    </row>
    <row r="81" spans="1:16" ht="21.95" customHeight="1" x14ac:dyDescent="0.2">
      <c r="A81" s="27">
        <v>72</v>
      </c>
      <c r="B81" s="41" t="s">
        <v>239</v>
      </c>
      <c r="C81" s="37" t="s">
        <v>315</v>
      </c>
      <c r="D81" s="23" t="s">
        <v>181</v>
      </c>
      <c r="E81" s="23">
        <v>4</v>
      </c>
      <c r="F81" s="25">
        <v>32000</v>
      </c>
      <c r="G81" s="129" t="s">
        <v>25</v>
      </c>
      <c r="H81" s="34">
        <v>46054</v>
      </c>
      <c r="I81" s="17" t="s">
        <v>35</v>
      </c>
      <c r="J81" s="57" t="s">
        <v>63</v>
      </c>
      <c r="K81" s="57" t="s">
        <v>119</v>
      </c>
      <c r="L81" s="57" t="s">
        <v>18</v>
      </c>
      <c r="M81" s="35" t="s">
        <v>242</v>
      </c>
      <c r="N81" s="55"/>
      <c r="O81" s="48"/>
    </row>
    <row r="82" spans="1:16" ht="21.95" customHeight="1" x14ac:dyDescent="0.2">
      <c r="A82" s="78">
        <v>73</v>
      </c>
      <c r="B82" s="24" t="s">
        <v>239</v>
      </c>
      <c r="C82" s="29" t="s">
        <v>318</v>
      </c>
      <c r="D82" s="23" t="s">
        <v>181</v>
      </c>
      <c r="E82" s="23">
        <v>1</v>
      </c>
      <c r="F82" s="25">
        <v>25000</v>
      </c>
      <c r="G82" s="129" t="s">
        <v>25</v>
      </c>
      <c r="H82" s="20">
        <v>46082</v>
      </c>
      <c r="I82" s="17" t="s">
        <v>35</v>
      </c>
      <c r="J82" s="57" t="s">
        <v>63</v>
      </c>
      <c r="K82" s="57" t="s">
        <v>119</v>
      </c>
      <c r="L82" s="57" t="s">
        <v>18</v>
      </c>
      <c r="M82" s="17" t="s">
        <v>242</v>
      </c>
      <c r="N82" s="55"/>
      <c r="O82" s="48"/>
    </row>
    <row r="83" spans="1:16" ht="21.95" customHeight="1" x14ac:dyDescent="0.2">
      <c r="A83" s="27">
        <v>74</v>
      </c>
      <c r="B83" s="24" t="s">
        <v>239</v>
      </c>
      <c r="C83" s="29" t="s">
        <v>241</v>
      </c>
      <c r="D83" s="23" t="s">
        <v>181</v>
      </c>
      <c r="E83" s="23">
        <v>20000</v>
      </c>
      <c r="F83" s="25">
        <v>200000</v>
      </c>
      <c r="G83" s="129" t="s">
        <v>25</v>
      </c>
      <c r="H83" s="20">
        <v>46082</v>
      </c>
      <c r="I83" s="17" t="s">
        <v>34</v>
      </c>
      <c r="J83" s="57" t="s">
        <v>63</v>
      </c>
      <c r="K83" s="57" t="s">
        <v>108</v>
      </c>
      <c r="L83" s="57" t="s">
        <v>18</v>
      </c>
      <c r="M83" s="17" t="s">
        <v>242</v>
      </c>
      <c r="N83" s="55"/>
      <c r="O83" s="48"/>
    </row>
    <row r="84" spans="1:16" ht="21.95" customHeight="1" x14ac:dyDescent="0.2">
      <c r="A84" s="27">
        <v>75</v>
      </c>
      <c r="B84" s="24" t="s">
        <v>239</v>
      </c>
      <c r="C84" s="29" t="s">
        <v>338</v>
      </c>
      <c r="D84" s="23" t="s">
        <v>181</v>
      </c>
      <c r="E84" s="23">
        <v>10</v>
      </c>
      <c r="F84" s="25">
        <v>220000</v>
      </c>
      <c r="G84" s="129" t="s">
        <v>27</v>
      </c>
      <c r="H84" s="20">
        <v>46101</v>
      </c>
      <c r="I84" s="17" t="s">
        <v>34</v>
      </c>
      <c r="J84" s="57" t="s">
        <v>63</v>
      </c>
      <c r="K84" s="57" t="s">
        <v>109</v>
      </c>
      <c r="L84" s="57" t="s">
        <v>18</v>
      </c>
      <c r="M84" s="17" t="s">
        <v>242</v>
      </c>
      <c r="N84" s="55"/>
      <c r="O84" s="44"/>
    </row>
    <row r="85" spans="1:16" ht="21.95" customHeight="1" x14ac:dyDescent="0.2">
      <c r="A85" s="78">
        <v>76</v>
      </c>
      <c r="B85" s="24" t="s">
        <v>243</v>
      </c>
      <c r="C85" s="29" t="s">
        <v>245</v>
      </c>
      <c r="D85" s="23" t="s">
        <v>181</v>
      </c>
      <c r="E85" s="23">
        <v>3320</v>
      </c>
      <c r="F85" s="25">
        <v>195216</v>
      </c>
      <c r="G85" s="129" t="s">
        <v>27</v>
      </c>
      <c r="H85" s="20">
        <v>46124</v>
      </c>
      <c r="I85" s="17" t="s">
        <v>34</v>
      </c>
      <c r="J85" s="57" t="s">
        <v>63</v>
      </c>
      <c r="K85" s="57" t="s">
        <v>117</v>
      </c>
      <c r="L85" s="57" t="s">
        <v>18</v>
      </c>
      <c r="M85" s="17" t="s">
        <v>244</v>
      </c>
      <c r="N85" s="55"/>
      <c r="O85" s="48"/>
    </row>
    <row r="86" spans="1:16" ht="21.95" customHeight="1" x14ac:dyDescent="0.2">
      <c r="A86" s="27">
        <v>77</v>
      </c>
      <c r="B86" s="24" t="s">
        <v>246</v>
      </c>
      <c r="C86" s="37" t="s">
        <v>270</v>
      </c>
      <c r="D86" s="23" t="s">
        <v>163</v>
      </c>
      <c r="E86" s="23">
        <v>1</v>
      </c>
      <c r="F86" s="25">
        <v>300000</v>
      </c>
      <c r="G86" s="129" t="s">
        <v>25</v>
      </c>
      <c r="H86" s="34">
        <v>46233</v>
      </c>
      <c r="I86" s="17" t="s">
        <v>34</v>
      </c>
      <c r="J86" s="57" t="s">
        <v>63</v>
      </c>
      <c r="K86" s="57" t="s">
        <v>108</v>
      </c>
      <c r="L86" s="57" t="s">
        <v>18</v>
      </c>
      <c r="M86" s="35" t="s">
        <v>247</v>
      </c>
      <c r="N86" s="55"/>
      <c r="O86" s="48"/>
    </row>
    <row r="87" spans="1:16" ht="21.95" customHeight="1" x14ac:dyDescent="0.2">
      <c r="A87" s="27">
        <v>78</v>
      </c>
      <c r="B87" s="24" t="s">
        <v>246</v>
      </c>
      <c r="C87" s="29" t="s">
        <v>352</v>
      </c>
      <c r="D87" s="23" t="s">
        <v>163</v>
      </c>
      <c r="E87" s="23">
        <v>1</v>
      </c>
      <c r="F87" s="25">
        <v>18000</v>
      </c>
      <c r="G87" s="129" t="s">
        <v>25</v>
      </c>
      <c r="H87" s="20">
        <v>46172</v>
      </c>
      <c r="I87" s="17" t="s">
        <v>34</v>
      </c>
      <c r="J87" s="57" t="s">
        <v>63</v>
      </c>
      <c r="K87" s="57" t="s">
        <v>108</v>
      </c>
      <c r="L87" s="57" t="s">
        <v>18</v>
      </c>
      <c r="M87" s="17" t="s">
        <v>247</v>
      </c>
      <c r="N87" s="55"/>
      <c r="O87" s="48"/>
    </row>
    <row r="88" spans="1:16" ht="27" customHeight="1" x14ac:dyDescent="0.2">
      <c r="A88" s="78">
        <v>79</v>
      </c>
      <c r="B88" s="24" t="s">
        <v>246</v>
      </c>
      <c r="C88" s="29" t="s">
        <v>351</v>
      </c>
      <c r="D88" s="23" t="s">
        <v>181</v>
      </c>
      <c r="E88" s="23">
        <v>1</v>
      </c>
      <c r="F88" s="25">
        <v>20306.88</v>
      </c>
      <c r="G88" s="129" t="s">
        <v>25</v>
      </c>
      <c r="H88" s="20">
        <v>46203</v>
      </c>
      <c r="I88" s="17" t="s">
        <v>34</v>
      </c>
      <c r="J88" s="57" t="s">
        <v>63</v>
      </c>
      <c r="K88" s="57" t="s">
        <v>99</v>
      </c>
      <c r="L88" s="57" t="s">
        <v>18</v>
      </c>
      <c r="M88" s="57" t="s">
        <v>248</v>
      </c>
      <c r="N88" s="55"/>
      <c r="O88" s="48"/>
    </row>
    <row r="89" spans="1:16" ht="21.95" customHeight="1" x14ac:dyDescent="0.2">
      <c r="A89" s="27">
        <v>80</v>
      </c>
      <c r="B89" s="24" t="s">
        <v>246</v>
      </c>
      <c r="C89" s="29" t="s">
        <v>350</v>
      </c>
      <c r="D89" s="23" t="s">
        <v>181</v>
      </c>
      <c r="E89" s="23">
        <v>7</v>
      </c>
      <c r="F89" s="25">
        <v>84000</v>
      </c>
      <c r="G89" s="129" t="s">
        <v>25</v>
      </c>
      <c r="H89" s="20">
        <v>46111</v>
      </c>
      <c r="I89" s="17" t="s">
        <v>34</v>
      </c>
      <c r="J89" s="57" t="s">
        <v>63</v>
      </c>
      <c r="K89" s="57" t="s">
        <v>108</v>
      </c>
      <c r="L89" s="57" t="s">
        <v>18</v>
      </c>
      <c r="M89" s="17" t="s">
        <v>247</v>
      </c>
      <c r="N89" s="55"/>
      <c r="O89" s="48"/>
    </row>
    <row r="90" spans="1:16" ht="21.95" customHeight="1" x14ac:dyDescent="0.2">
      <c r="A90" s="27">
        <v>81</v>
      </c>
      <c r="B90" s="24" t="s">
        <v>246</v>
      </c>
      <c r="C90" s="37" t="s">
        <v>319</v>
      </c>
      <c r="D90" s="39" t="s">
        <v>181</v>
      </c>
      <c r="E90" s="39">
        <v>30</v>
      </c>
      <c r="F90" s="40">
        <v>35000</v>
      </c>
      <c r="G90" s="132" t="s">
        <v>25</v>
      </c>
      <c r="H90" s="32">
        <v>46142</v>
      </c>
      <c r="I90" s="17" t="s">
        <v>35</v>
      </c>
      <c r="J90" s="57" t="s">
        <v>63</v>
      </c>
      <c r="K90" s="57" t="s">
        <v>119</v>
      </c>
      <c r="L90" s="57" t="s">
        <v>18</v>
      </c>
      <c r="M90" s="17" t="s">
        <v>247</v>
      </c>
      <c r="N90" s="55"/>
      <c r="O90" s="48"/>
    </row>
    <row r="91" spans="1:16" ht="48.75" customHeight="1" x14ac:dyDescent="0.2">
      <c r="A91" s="78">
        <v>82</v>
      </c>
      <c r="B91" s="24" t="s">
        <v>246</v>
      </c>
      <c r="C91" s="37" t="s">
        <v>339</v>
      </c>
      <c r="D91" s="39" t="s">
        <v>163</v>
      </c>
      <c r="E91" s="39">
        <v>1</v>
      </c>
      <c r="F91" s="40">
        <v>93250</v>
      </c>
      <c r="G91" s="132" t="s">
        <v>25</v>
      </c>
      <c r="H91" s="32">
        <v>46234</v>
      </c>
      <c r="I91" s="17" t="s">
        <v>34</v>
      </c>
      <c r="J91" s="57" t="s">
        <v>63</v>
      </c>
      <c r="K91" s="57" t="s">
        <v>108</v>
      </c>
      <c r="L91" s="57" t="s">
        <v>18</v>
      </c>
      <c r="M91" s="17" t="s">
        <v>247</v>
      </c>
      <c r="N91" s="55" t="s">
        <v>320</v>
      </c>
      <c r="O91" s="48"/>
      <c r="P91" s="36"/>
    </row>
    <row r="92" spans="1:16" ht="24.75" customHeight="1" x14ac:dyDescent="0.2">
      <c r="A92" s="27">
        <v>83</v>
      </c>
      <c r="B92" s="24" t="s">
        <v>246</v>
      </c>
      <c r="C92" s="29" t="s">
        <v>322</v>
      </c>
      <c r="D92" s="23" t="s">
        <v>163</v>
      </c>
      <c r="E92" s="23">
        <v>1</v>
      </c>
      <c r="F92" s="25">
        <v>240000</v>
      </c>
      <c r="G92" s="129" t="s">
        <v>25</v>
      </c>
      <c r="H92" s="20">
        <v>46264</v>
      </c>
      <c r="I92" s="17" t="s">
        <v>34</v>
      </c>
      <c r="J92" s="57" t="s">
        <v>63</v>
      </c>
      <c r="K92" s="57" t="s">
        <v>108</v>
      </c>
      <c r="L92" s="57" t="s">
        <v>18</v>
      </c>
      <c r="M92" s="17" t="s">
        <v>247</v>
      </c>
      <c r="N92" s="55"/>
      <c r="O92" s="46"/>
      <c r="P92" s="36"/>
    </row>
    <row r="93" spans="1:16" ht="31.5" customHeight="1" x14ac:dyDescent="0.2">
      <c r="A93" s="27">
        <v>84</v>
      </c>
      <c r="B93" s="24" t="s">
        <v>325</v>
      </c>
      <c r="C93" s="37" t="s">
        <v>324</v>
      </c>
      <c r="D93" s="23" t="s">
        <v>163</v>
      </c>
      <c r="E93" s="23">
        <v>1</v>
      </c>
      <c r="F93" s="25">
        <f>5500+30000</f>
        <v>35500</v>
      </c>
      <c r="G93" s="129" t="s">
        <v>25</v>
      </c>
      <c r="H93" s="20">
        <v>46172</v>
      </c>
      <c r="I93" s="17" t="s">
        <v>34</v>
      </c>
      <c r="J93" s="57" t="s">
        <v>63</v>
      </c>
      <c r="K93" s="57" t="s">
        <v>108</v>
      </c>
      <c r="L93" s="57" t="s">
        <v>18</v>
      </c>
      <c r="M93" s="57" t="s">
        <v>286</v>
      </c>
      <c r="N93" s="55"/>
      <c r="O93" s="46"/>
    </row>
    <row r="94" spans="1:16" ht="24" customHeight="1" x14ac:dyDescent="0.2">
      <c r="A94" s="78">
        <v>85</v>
      </c>
      <c r="B94" s="24" t="s">
        <v>326</v>
      </c>
      <c r="C94" s="37" t="s">
        <v>353</v>
      </c>
      <c r="D94" s="23" t="s">
        <v>163</v>
      </c>
      <c r="E94" s="23">
        <v>1</v>
      </c>
      <c r="F94" s="25">
        <f>8000000+66000</f>
        <v>8066000</v>
      </c>
      <c r="G94" s="128" t="s">
        <v>25</v>
      </c>
      <c r="H94" s="34">
        <v>46264</v>
      </c>
      <c r="I94" s="17" t="s">
        <v>34</v>
      </c>
      <c r="J94" s="57" t="s">
        <v>63</v>
      </c>
      <c r="K94" s="57" t="s">
        <v>108</v>
      </c>
      <c r="L94" s="57" t="s">
        <v>18</v>
      </c>
      <c r="M94" s="57" t="s">
        <v>287</v>
      </c>
      <c r="N94" s="55" t="s">
        <v>327</v>
      </c>
      <c r="O94" s="48"/>
    </row>
    <row r="95" spans="1:16" ht="34.5" customHeight="1" x14ac:dyDescent="0.2">
      <c r="A95" s="27">
        <v>86</v>
      </c>
      <c r="B95" s="24" t="s">
        <v>277</v>
      </c>
      <c r="C95" s="37" t="s">
        <v>333</v>
      </c>
      <c r="D95" s="23" t="s">
        <v>181</v>
      </c>
      <c r="E95" s="23">
        <f>13 +1</f>
        <v>14</v>
      </c>
      <c r="F95" s="25">
        <f>15500+823</f>
        <v>16323</v>
      </c>
      <c r="G95" s="129" t="s">
        <v>25</v>
      </c>
      <c r="H95" s="20">
        <v>46111</v>
      </c>
      <c r="I95" s="17" t="s">
        <v>35</v>
      </c>
      <c r="J95" s="57" t="s">
        <v>63</v>
      </c>
      <c r="K95" s="57" t="s">
        <v>119</v>
      </c>
      <c r="L95" s="57" t="s">
        <v>18</v>
      </c>
      <c r="M95" s="57" t="s">
        <v>278</v>
      </c>
      <c r="N95" s="55" t="s">
        <v>305</v>
      </c>
      <c r="O95" s="48"/>
    </row>
    <row r="96" spans="1:16" ht="51" customHeight="1" x14ac:dyDescent="0.2">
      <c r="A96" s="27">
        <v>87</v>
      </c>
      <c r="B96" s="24" t="s">
        <v>282</v>
      </c>
      <c r="C96" s="37" t="s">
        <v>283</v>
      </c>
      <c r="D96" s="23" t="s">
        <v>181</v>
      </c>
      <c r="E96" s="23">
        <f>1+2+2+1+5</f>
        <v>11</v>
      </c>
      <c r="F96" s="25">
        <f>443+7986+840+1439+19965</f>
        <v>30673</v>
      </c>
      <c r="G96" s="129" t="s">
        <v>25</v>
      </c>
      <c r="H96" s="20">
        <v>46111</v>
      </c>
      <c r="I96" s="17" t="s">
        <v>35</v>
      </c>
      <c r="J96" s="57" t="s">
        <v>63</v>
      </c>
      <c r="K96" s="57" t="s">
        <v>119</v>
      </c>
      <c r="L96" s="57" t="s">
        <v>18</v>
      </c>
      <c r="M96" s="57" t="s">
        <v>284</v>
      </c>
      <c r="N96" s="55"/>
      <c r="O96" s="48"/>
    </row>
    <row r="97" spans="1:16" ht="84.75" customHeight="1" x14ac:dyDescent="0.2">
      <c r="A97" s="78">
        <v>88</v>
      </c>
      <c r="B97" s="24" t="s">
        <v>342</v>
      </c>
      <c r="C97" s="29" t="s">
        <v>303</v>
      </c>
      <c r="D97" s="23" t="s">
        <v>330</v>
      </c>
      <c r="E97" s="23">
        <v>1</v>
      </c>
      <c r="F97" s="25">
        <v>38000</v>
      </c>
      <c r="G97" s="127" t="s">
        <v>25</v>
      </c>
      <c r="H97" s="20">
        <v>46054</v>
      </c>
      <c r="I97" s="17" t="s">
        <v>34</v>
      </c>
      <c r="J97" s="57" t="s">
        <v>63</v>
      </c>
      <c r="K97" s="57" t="s">
        <v>108</v>
      </c>
      <c r="L97" s="57" t="s">
        <v>18</v>
      </c>
      <c r="M97" s="17" t="s">
        <v>232</v>
      </c>
      <c r="N97" s="55"/>
      <c r="O97" s="48"/>
    </row>
    <row r="98" spans="1:16" ht="39.75" customHeight="1" x14ac:dyDescent="0.2">
      <c r="A98" s="27">
        <v>89</v>
      </c>
      <c r="B98" s="24" t="s">
        <v>342</v>
      </c>
      <c r="C98" s="37" t="s">
        <v>316</v>
      </c>
      <c r="D98" s="23" t="s">
        <v>181</v>
      </c>
      <c r="E98" s="23">
        <v>11</v>
      </c>
      <c r="F98" s="25">
        <v>66000</v>
      </c>
      <c r="G98" s="127" t="s">
        <v>25</v>
      </c>
      <c r="H98" s="34">
        <v>46068</v>
      </c>
      <c r="I98" s="17" t="s">
        <v>35</v>
      </c>
      <c r="J98" s="57" t="s">
        <v>63</v>
      </c>
      <c r="K98" s="57" t="s">
        <v>119</v>
      </c>
      <c r="L98" s="57" t="s">
        <v>18</v>
      </c>
      <c r="M98" s="35" t="s">
        <v>232</v>
      </c>
      <c r="N98" s="55"/>
      <c r="O98" s="48"/>
    </row>
    <row r="99" spans="1:16" ht="30.75" customHeight="1" x14ac:dyDescent="0.2">
      <c r="A99" s="27">
        <v>90</v>
      </c>
      <c r="B99" s="24" t="s">
        <v>341</v>
      </c>
      <c r="C99" s="29" t="s">
        <v>340</v>
      </c>
      <c r="D99" s="23" t="s">
        <v>181</v>
      </c>
      <c r="E99" s="23">
        <v>6</v>
      </c>
      <c r="F99" s="25">
        <v>30000</v>
      </c>
      <c r="G99" s="129" t="s">
        <v>25</v>
      </c>
      <c r="H99" s="20">
        <v>46235</v>
      </c>
      <c r="I99" s="17" t="s">
        <v>35</v>
      </c>
      <c r="J99" s="57" t="s">
        <v>63</v>
      </c>
      <c r="K99" s="57" t="s">
        <v>119</v>
      </c>
      <c r="L99" s="57" t="s">
        <v>18</v>
      </c>
      <c r="M99" s="17" t="s">
        <v>249</v>
      </c>
      <c r="N99" s="55"/>
      <c r="O99" s="48"/>
      <c r="P99" s="38"/>
    </row>
    <row r="100" spans="1:16" ht="74.25" customHeight="1" x14ac:dyDescent="0.2">
      <c r="A100" s="78">
        <v>91</v>
      </c>
      <c r="B100" s="24" t="s">
        <v>341</v>
      </c>
      <c r="C100" s="29" t="s">
        <v>323</v>
      </c>
      <c r="D100" s="23" t="s">
        <v>181</v>
      </c>
      <c r="E100" s="23">
        <f>2+30+12+10+10+3+6+10+10</f>
        <v>93</v>
      </c>
      <c r="F100" s="25">
        <v>200000</v>
      </c>
      <c r="G100" s="129" t="s">
        <v>25</v>
      </c>
      <c r="H100" s="20">
        <v>46218</v>
      </c>
      <c r="I100" s="17" t="s">
        <v>35</v>
      </c>
      <c r="J100" s="57" t="s">
        <v>63</v>
      </c>
      <c r="K100" s="57" t="s">
        <v>119</v>
      </c>
      <c r="L100" s="57" t="s">
        <v>18</v>
      </c>
      <c r="M100" s="17" t="s">
        <v>250</v>
      </c>
      <c r="N100" s="55"/>
      <c r="O100" s="48"/>
      <c r="P100" s="38"/>
    </row>
    <row r="101" spans="1:16" ht="27.75" customHeight="1" x14ac:dyDescent="0.2">
      <c r="A101" s="27">
        <v>92</v>
      </c>
      <c r="B101" s="24" t="s">
        <v>260</v>
      </c>
      <c r="C101" s="29" t="s">
        <v>263</v>
      </c>
      <c r="D101" s="23" t="s">
        <v>181</v>
      </c>
      <c r="E101" s="23">
        <v>6</v>
      </c>
      <c r="F101" s="25">
        <v>12000000</v>
      </c>
      <c r="G101" s="126" t="s">
        <v>25</v>
      </c>
      <c r="H101" s="32">
        <v>46082</v>
      </c>
      <c r="I101" s="17" t="s">
        <v>35</v>
      </c>
      <c r="J101" s="57" t="s">
        <v>63</v>
      </c>
      <c r="K101" s="57" t="s">
        <v>118</v>
      </c>
      <c r="L101" s="98" t="s">
        <v>24</v>
      </c>
      <c r="M101" s="57" t="s">
        <v>261</v>
      </c>
      <c r="N101" s="55" t="s">
        <v>328</v>
      </c>
      <c r="O101" s="46"/>
    </row>
    <row r="102" spans="1:16" ht="22.5" customHeight="1" x14ac:dyDescent="0.2">
      <c r="A102" s="27">
        <v>93</v>
      </c>
      <c r="B102" s="24" t="s">
        <v>260</v>
      </c>
      <c r="C102" s="29" t="s">
        <v>264</v>
      </c>
      <c r="D102" s="23" t="s">
        <v>181</v>
      </c>
      <c r="E102" s="23">
        <v>6</v>
      </c>
      <c r="F102" s="25">
        <v>2400000</v>
      </c>
      <c r="G102" s="126" t="s">
        <v>25</v>
      </c>
      <c r="H102" s="32">
        <v>46296</v>
      </c>
      <c r="I102" s="17" t="s">
        <v>35</v>
      </c>
      <c r="J102" s="57" t="s">
        <v>63</v>
      </c>
      <c r="K102" s="57" t="s">
        <v>119</v>
      </c>
      <c r="L102" s="98" t="s">
        <v>24</v>
      </c>
      <c r="M102" s="57" t="s">
        <v>262</v>
      </c>
      <c r="N102" s="55" t="s">
        <v>328</v>
      </c>
      <c r="O102" s="48"/>
    </row>
    <row r="103" spans="1:16" ht="42" customHeight="1" x14ac:dyDescent="0.2">
      <c r="A103" s="78">
        <v>94</v>
      </c>
      <c r="B103" s="24" t="s">
        <v>260</v>
      </c>
      <c r="C103" s="37" t="s">
        <v>299</v>
      </c>
      <c r="D103" s="23" t="s">
        <v>163</v>
      </c>
      <c r="E103" s="23">
        <v>1</v>
      </c>
      <c r="F103" s="25">
        <v>50000</v>
      </c>
      <c r="G103" s="124" t="s">
        <v>25</v>
      </c>
      <c r="H103" s="34">
        <v>46203</v>
      </c>
      <c r="I103" s="35" t="s">
        <v>34</v>
      </c>
      <c r="J103" s="54" t="s">
        <v>63</v>
      </c>
      <c r="K103" s="54" t="s">
        <v>108</v>
      </c>
      <c r="L103" s="54" t="s">
        <v>18</v>
      </c>
      <c r="M103" s="35" t="s">
        <v>201</v>
      </c>
      <c r="N103" s="55"/>
      <c r="O103" s="48"/>
    </row>
    <row r="104" spans="1:16" ht="6" customHeight="1" thickBot="1" x14ac:dyDescent="0.25"/>
    <row r="105" spans="1:16" ht="15.75" customHeight="1" thickBot="1" x14ac:dyDescent="0.25">
      <c r="A105" s="68"/>
      <c r="B105" s="69"/>
      <c r="C105" s="69"/>
      <c r="D105" s="111" t="s">
        <v>329</v>
      </c>
      <c r="E105" s="111"/>
      <c r="F105" s="117">
        <f>SUM(F10:F104)</f>
        <v>41234056.079999998</v>
      </c>
      <c r="G105" s="117"/>
      <c r="H105" s="69"/>
      <c r="I105" s="69"/>
      <c r="J105" s="69"/>
      <c r="K105" s="69"/>
      <c r="L105" s="69"/>
      <c r="M105" s="69"/>
      <c r="N105" s="70"/>
    </row>
    <row r="118" spans="14:14" ht="15.75" customHeight="1" x14ac:dyDescent="0.2">
      <c r="N118" s="67"/>
    </row>
  </sheetData>
  <sortState ref="A11:N103">
    <sortCondition ref="B10:B103"/>
    <sortCondition ref="C10:C103"/>
  </sortState>
  <mergeCells count="32">
    <mergeCell ref="T13:U13"/>
    <mergeCell ref="B2:N2"/>
    <mergeCell ref="B4:C4"/>
    <mergeCell ref="N8:N9"/>
    <mergeCell ref="M8:M9"/>
    <mergeCell ref="B5:C5"/>
    <mergeCell ref="G8:G9"/>
    <mergeCell ref="H8:H9"/>
    <mergeCell ref="B8:B9"/>
    <mergeCell ref="C8:C9"/>
    <mergeCell ref="T8:T9"/>
    <mergeCell ref="U8:U9"/>
    <mergeCell ref="D105:E105"/>
    <mergeCell ref="R13:S13"/>
    <mergeCell ref="P8:P9"/>
    <mergeCell ref="Q8:Q9"/>
    <mergeCell ref="R8:R9"/>
    <mergeCell ref="I8:K8"/>
    <mergeCell ref="F105:G105"/>
    <mergeCell ref="S8:S9"/>
    <mergeCell ref="V8:V9"/>
    <mergeCell ref="P2:W2"/>
    <mergeCell ref="W8:W9"/>
    <mergeCell ref="S4:W4"/>
    <mergeCell ref="P5:R5"/>
    <mergeCell ref="P4:R4"/>
    <mergeCell ref="A8:A9"/>
    <mergeCell ref="E8:E9"/>
    <mergeCell ref="E4:I4"/>
    <mergeCell ref="F8:F9"/>
    <mergeCell ref="L8:L9"/>
    <mergeCell ref="D8:D9"/>
  </mergeCells>
  <phoneticPr fontId="6" type="noConversion"/>
  <printOptions horizontalCentered="1"/>
  <pageMargins left="0" right="0" top="0" bottom="0" header="0" footer="0"/>
  <pageSetup paperSize="9" scale="83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51" yWindow="405" count="17">
        <x14:dataValidation type="list" allowBlank="1" showErrorMessage="1" prompt="FAVOR ESCOLHER UMA DAS OPÇÕES DISPONÍVEIS">
          <x14:formula1>
            <xm:f>Listas!$A$2:$A$4</xm:f>
          </x14:formula1>
          <xm:sqref>G10:G29 G33 G45:G46 G101:G103</xm:sqref>
        </x14:dataValidation>
        <x14:dataValidation type="list" allowBlank="1" showInputMessage="1" showErrorMessage="1">
          <x14:formula1>
            <xm:f>Listas!$D$2:$D$9</xm:f>
          </x14:formula1>
          <xm:sqref>P10:P13 I10:I103</xm:sqref>
        </x14:dataValidation>
        <x14:dataValidation type="list" showInputMessage="1" showErrorMessage="1">
          <x14:formula1>
            <xm:f>Listas!$C$2:$C$8</xm:f>
          </x14:formula1>
          <xm:sqref>L10:L85 L87:L103</xm:sqref>
        </x14:dataValidation>
        <x14:dataValidation type="list" allowBlank="1" showInputMessage="1" showErrorMessage="1">
          <x14:formula1>
            <xm:f>Listas!$F$2:$F$88</xm:f>
          </x14:formula1>
          <xm:sqref>K10:K85 K87:K103</xm:sqref>
        </x14:dataValidation>
        <x14:dataValidation type="list" allowBlank="1" showErrorMessage="1" prompt="FAVOR ESCOLHER UMA DAS OPÇÕES DISPONÍVEIS">
          <x14:formula1>
            <xm:f>[2]Listas!#REF!</xm:f>
          </x14:formula1>
          <xm:sqref>G53:G55 G84</xm:sqref>
        </x14:dataValidation>
        <x14:dataValidation type="list" allowBlank="1" showErrorMessage="1" prompt="FAVOR ESCOLHER UMA DAS OPÇÕES DISPONÍVEIS">
          <x14:formula1>
            <xm:f>[3]Listas!#REF!</xm:f>
          </x14:formula1>
          <xm:sqref>G71:G75</xm:sqref>
        </x14:dataValidation>
        <x14:dataValidation type="list" allowBlank="1" showErrorMessage="1" prompt="FAVOR ESCOLHER UMA DAS OPÇÕES DISPONÍVEIS">
          <x14:formula1>
            <xm:f>[4]Listas!#REF!</xm:f>
          </x14:formula1>
          <xm:sqref>G80</xm:sqref>
        </x14:dataValidation>
        <x14:dataValidation type="list" allowBlank="1" showErrorMessage="1" prompt="FAVOR ESCOLHER UMA DAS OPÇÕES DISPONÍVEIS">
          <x14:formula1>
            <xm:f>[5]Listas!#REF!</xm:f>
          </x14:formula1>
          <xm:sqref>G59 G81:G83 G85</xm:sqref>
        </x14:dataValidation>
        <x14:dataValidation type="list" allowBlank="1" showInputMessage="1" showErrorMessage="1">
          <x14:formula1>
            <xm:f>[6]Listas!#REF!</xm:f>
          </x14:formula1>
          <xm:sqref>K86</xm:sqref>
        </x14:dataValidation>
        <x14:dataValidation type="list" showInputMessage="1" showErrorMessage="1">
          <x14:formula1>
            <xm:f>[6]Listas!#REF!</xm:f>
          </x14:formula1>
          <xm:sqref>L86</xm:sqref>
        </x14:dataValidation>
        <x14:dataValidation type="list" allowBlank="1" showErrorMessage="1" prompt="FAVOR ESCOLHER UMA DAS OPÇÕES DISPONÍVEIS">
          <x14:formula1>
            <xm:f>[6]Listas!#REF!</xm:f>
          </x14:formula1>
          <xm:sqref>G86</xm:sqref>
        </x14:dataValidation>
        <x14:dataValidation type="list" allowBlank="1" showErrorMessage="1" prompt="FAVOR ESCOLHER UMA DAS OPÇÕES DISPONÍVEIS">
          <x14:formula1>
            <xm:f>[7]Listas!#REF!</xm:f>
          </x14:formula1>
          <xm:sqref>G94 G36 G76 G52 G87:G92 G100</xm:sqref>
        </x14:dataValidation>
        <x14:dataValidation type="list" allowBlank="1" showErrorMessage="1">
          <x14:formula1>
            <xm:f>[8]Listas!#REF!</xm:f>
          </x14:formula1>
          <xm:sqref>G42 G60:G70 G40 G51</xm:sqref>
        </x14:dataValidation>
        <x14:dataValidation type="list" allowBlank="1" showErrorMessage="1" prompt="FAVOR ESCOLHER UMA DAS OPÇÕES DISPONÍVEIS">
          <x14:formula1>
            <xm:f>[9]Listas!#REF!</xm:f>
          </x14:formula1>
          <xm:sqref>G78:G79</xm:sqref>
        </x14:dataValidation>
        <x14:dataValidation type="list" allowBlank="1" showErrorMessage="1" prompt="FAVOR ESCOLHER UMA DAS OPÇÕES DISPONÍVEIS">
          <x14:formula1>
            <xm:f>[10]Listas!#REF!</xm:f>
          </x14:formula1>
          <xm:sqref>G95:G96</xm:sqref>
        </x14:dataValidation>
        <x14:dataValidation type="list" allowBlank="1" showErrorMessage="1" prompt="FAVOR ESCOLHER UMA DAS OPÇÕES DISPONÍVEIS">
          <x14:formula1>
            <xm:f>[1]LISTAS!#REF!</xm:f>
          </x14:formula1>
          <xm:sqref>G97:G99 G93</xm:sqref>
        </x14:dataValidation>
        <x14:dataValidation type="list" allowBlank="1" showInputMessage="1" showErrorMessage="1">
          <x14:formula1>
            <xm:f>Listas!$E$2:$E$33</xm:f>
          </x14:formula1>
          <xm:sqref>J10:J103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F88"/>
  <sheetViews>
    <sheetView showGridLines="0" topLeftCell="A13" zoomScale="90" zoomScaleNormal="90" workbookViewId="0">
      <selection activeCell="C8" sqref="C8"/>
    </sheetView>
  </sheetViews>
  <sheetFormatPr defaultColWidth="12.5703125" defaultRowHeight="15.75" customHeight="1" x14ac:dyDescent="0.2"/>
  <cols>
    <col min="1" max="1" width="28.85546875" style="6" bestFit="1" customWidth="1"/>
    <col min="2" max="2" width="19.42578125" style="6" customWidth="1"/>
    <col min="3" max="3" width="57.140625" style="6" bestFit="1" customWidth="1"/>
    <col min="4" max="4" width="12.5703125" style="6"/>
    <col min="5" max="5" width="25.28515625" style="6" customWidth="1"/>
    <col min="6" max="6" width="27.7109375" style="6" customWidth="1"/>
    <col min="7" max="16384" width="12.5703125" style="6"/>
  </cols>
  <sheetData>
    <row r="1" spans="1:6" ht="30" x14ac:dyDescent="0.2">
      <c r="A1" s="4" t="s">
        <v>0</v>
      </c>
      <c r="B1" s="4" t="s">
        <v>11</v>
      </c>
      <c r="C1" s="4" t="s">
        <v>16</v>
      </c>
      <c r="D1" s="5" t="s">
        <v>28</v>
      </c>
      <c r="E1" s="4" t="s">
        <v>29</v>
      </c>
      <c r="F1" s="4" t="s">
        <v>30</v>
      </c>
    </row>
    <row r="2" spans="1:6" ht="25.5" x14ac:dyDescent="0.2">
      <c r="A2" s="7" t="s">
        <v>25</v>
      </c>
      <c r="B2" s="7" t="s">
        <v>4</v>
      </c>
      <c r="C2" s="8" t="s">
        <v>18</v>
      </c>
      <c r="D2" s="9" t="s">
        <v>31</v>
      </c>
      <c r="E2" s="10" t="s">
        <v>39</v>
      </c>
      <c r="F2" s="11" t="s">
        <v>39</v>
      </c>
    </row>
    <row r="3" spans="1:6" ht="51" x14ac:dyDescent="0.2">
      <c r="A3" s="7" t="s">
        <v>26</v>
      </c>
      <c r="B3" s="12" t="s">
        <v>5</v>
      </c>
      <c r="C3" s="13" t="s">
        <v>19</v>
      </c>
      <c r="D3" s="9" t="s">
        <v>32</v>
      </c>
      <c r="E3" s="10" t="s">
        <v>40</v>
      </c>
      <c r="F3" s="11" t="s">
        <v>71</v>
      </c>
    </row>
    <row r="4" spans="1:6" ht="38.25" x14ac:dyDescent="0.2">
      <c r="A4" s="7" t="s">
        <v>27</v>
      </c>
      <c r="B4" s="12" t="s">
        <v>6</v>
      </c>
      <c r="C4" s="13" t="s">
        <v>20</v>
      </c>
      <c r="D4" s="9" t="s">
        <v>33</v>
      </c>
      <c r="E4" s="10" t="s">
        <v>41</v>
      </c>
      <c r="F4" s="11" t="s">
        <v>72</v>
      </c>
    </row>
    <row r="5" spans="1:6" ht="38.25" x14ac:dyDescent="0.2">
      <c r="A5" s="11"/>
      <c r="B5" s="11"/>
      <c r="C5" s="10" t="s">
        <v>21</v>
      </c>
      <c r="D5" s="9" t="s">
        <v>34</v>
      </c>
      <c r="E5" s="10" t="s">
        <v>42</v>
      </c>
      <c r="F5" s="11" t="s">
        <v>73</v>
      </c>
    </row>
    <row r="6" spans="1:6" ht="51" x14ac:dyDescent="0.2">
      <c r="A6" s="11"/>
      <c r="B6" s="11"/>
      <c r="C6" s="10" t="s">
        <v>22</v>
      </c>
      <c r="D6" s="9" t="s">
        <v>35</v>
      </c>
      <c r="E6" s="10" t="s">
        <v>43</v>
      </c>
      <c r="F6" s="11" t="s">
        <v>74</v>
      </c>
    </row>
    <row r="7" spans="1:6" ht="51" x14ac:dyDescent="0.2">
      <c r="A7" s="11"/>
      <c r="B7" s="11"/>
      <c r="C7" s="10" t="s">
        <v>23</v>
      </c>
      <c r="D7" s="9" t="s">
        <v>36</v>
      </c>
      <c r="E7" s="10" t="s">
        <v>44</v>
      </c>
      <c r="F7" s="11" t="s">
        <v>75</v>
      </c>
    </row>
    <row r="8" spans="1:6" ht="114.75" x14ac:dyDescent="0.2">
      <c r="A8" s="11"/>
      <c r="B8" s="11"/>
      <c r="C8" s="10" t="s">
        <v>24</v>
      </c>
      <c r="D8" s="9" t="s">
        <v>37</v>
      </c>
      <c r="E8" s="10" t="s">
        <v>45</v>
      </c>
      <c r="F8" s="11" t="s">
        <v>76</v>
      </c>
    </row>
    <row r="9" spans="1:6" ht="102" x14ac:dyDescent="0.2">
      <c r="D9" s="9" t="s">
        <v>38</v>
      </c>
      <c r="E9" s="10" t="s">
        <v>46</v>
      </c>
      <c r="F9" s="11" t="s">
        <v>77</v>
      </c>
    </row>
    <row r="10" spans="1:6" ht="25.5" x14ac:dyDescent="0.2">
      <c r="E10" s="10" t="s">
        <v>47</v>
      </c>
      <c r="F10" s="11" t="s">
        <v>78</v>
      </c>
    </row>
    <row r="11" spans="1:6" ht="38.25" x14ac:dyDescent="0.2">
      <c r="E11" s="10" t="s">
        <v>48</v>
      </c>
      <c r="F11" s="11" t="s">
        <v>79</v>
      </c>
    </row>
    <row r="12" spans="1:6" ht="38.25" x14ac:dyDescent="0.2">
      <c r="E12" s="10" t="s">
        <v>49</v>
      </c>
      <c r="F12" s="11" t="s">
        <v>80</v>
      </c>
    </row>
    <row r="13" spans="1:6" ht="102" x14ac:dyDescent="0.2">
      <c r="E13" s="10" t="s">
        <v>50</v>
      </c>
      <c r="F13" s="11" t="s">
        <v>81</v>
      </c>
    </row>
    <row r="14" spans="1:6" ht="12.75" customHeight="1" x14ac:dyDescent="0.2">
      <c r="E14" s="10" t="s">
        <v>51</v>
      </c>
      <c r="F14" s="11" t="s">
        <v>82</v>
      </c>
    </row>
    <row r="15" spans="1:6" ht="12.75" customHeight="1" x14ac:dyDescent="0.2">
      <c r="E15" s="10" t="s">
        <v>52</v>
      </c>
      <c r="F15" s="11" t="s">
        <v>83</v>
      </c>
    </row>
    <row r="16" spans="1:6" ht="12.75" customHeight="1" x14ac:dyDescent="0.2">
      <c r="E16" s="10" t="s">
        <v>53</v>
      </c>
      <c r="F16" s="11" t="s">
        <v>84</v>
      </c>
    </row>
    <row r="17" spans="5:6" ht="38.25" x14ac:dyDescent="0.2">
      <c r="E17" s="10" t="s">
        <v>54</v>
      </c>
      <c r="F17" s="11" t="s">
        <v>85</v>
      </c>
    </row>
    <row r="18" spans="5:6" ht="12.75" customHeight="1" x14ac:dyDescent="0.2">
      <c r="E18" s="10" t="s">
        <v>55</v>
      </c>
      <c r="F18" s="11" t="s">
        <v>86</v>
      </c>
    </row>
    <row r="19" spans="5:6" ht="12.75" customHeight="1" x14ac:dyDescent="0.2">
      <c r="E19" s="10" t="s">
        <v>56</v>
      </c>
      <c r="F19" s="11" t="s">
        <v>87</v>
      </c>
    </row>
    <row r="20" spans="5:6" ht="12.75" customHeight="1" x14ac:dyDescent="0.2">
      <c r="E20" s="10" t="s">
        <v>57</v>
      </c>
      <c r="F20" s="11" t="s">
        <v>88</v>
      </c>
    </row>
    <row r="21" spans="5:6" ht="12.75" customHeight="1" x14ac:dyDescent="0.2">
      <c r="E21" s="10" t="s">
        <v>58</v>
      </c>
      <c r="F21" s="11" t="s">
        <v>89</v>
      </c>
    </row>
    <row r="22" spans="5:6" ht="12.75" customHeight="1" x14ac:dyDescent="0.2">
      <c r="E22" s="10" t="s">
        <v>59</v>
      </c>
      <c r="F22" s="11" t="s">
        <v>90</v>
      </c>
    </row>
    <row r="23" spans="5:6" ht="12.75" customHeight="1" x14ac:dyDescent="0.2">
      <c r="E23" s="10" t="s">
        <v>60</v>
      </c>
      <c r="F23" s="11" t="s">
        <v>91</v>
      </c>
    </row>
    <row r="24" spans="5:6" ht="12.75" customHeight="1" x14ac:dyDescent="0.2">
      <c r="E24" s="10" t="s">
        <v>61</v>
      </c>
      <c r="F24" s="11" t="s">
        <v>92</v>
      </c>
    </row>
    <row r="25" spans="5:6" ht="12.75" customHeight="1" x14ac:dyDescent="0.2">
      <c r="E25" s="10" t="s">
        <v>62</v>
      </c>
      <c r="F25" s="11" t="s">
        <v>93</v>
      </c>
    </row>
    <row r="26" spans="5:6" ht="12.75" customHeight="1" x14ac:dyDescent="0.2">
      <c r="E26" s="10" t="s">
        <v>63</v>
      </c>
      <c r="F26" s="11" t="s">
        <v>94</v>
      </c>
    </row>
    <row r="27" spans="5:6" ht="12.75" customHeight="1" x14ac:dyDescent="0.2">
      <c r="E27" s="10" t="s">
        <v>64</v>
      </c>
      <c r="F27" s="11" t="s">
        <v>95</v>
      </c>
    </row>
    <row r="28" spans="5:6" ht="12.75" customHeight="1" x14ac:dyDescent="0.2">
      <c r="E28" s="10" t="s">
        <v>65</v>
      </c>
      <c r="F28" s="11" t="s">
        <v>96</v>
      </c>
    </row>
    <row r="29" spans="5:6" ht="12.75" customHeight="1" x14ac:dyDescent="0.2">
      <c r="E29" s="10" t="s">
        <v>66</v>
      </c>
      <c r="F29" s="11" t="s">
        <v>97</v>
      </c>
    </row>
    <row r="30" spans="5:6" ht="12.75" customHeight="1" x14ac:dyDescent="0.2">
      <c r="E30" s="10" t="s">
        <v>67</v>
      </c>
      <c r="F30" s="11" t="s">
        <v>98</v>
      </c>
    </row>
    <row r="31" spans="5:6" ht="12.75" customHeight="1" x14ac:dyDescent="0.2">
      <c r="E31" s="10" t="s">
        <v>68</v>
      </c>
      <c r="F31" s="11" t="s">
        <v>99</v>
      </c>
    </row>
    <row r="32" spans="5:6" ht="12.75" customHeight="1" x14ac:dyDescent="0.2">
      <c r="E32" s="10" t="s">
        <v>69</v>
      </c>
      <c r="F32" s="11" t="s">
        <v>100</v>
      </c>
    </row>
    <row r="33" spans="5:6" ht="12.75" customHeight="1" x14ac:dyDescent="0.2">
      <c r="E33" s="10" t="s">
        <v>70</v>
      </c>
      <c r="F33" s="11" t="s">
        <v>101</v>
      </c>
    </row>
    <row r="34" spans="5:6" ht="12.75" customHeight="1" x14ac:dyDescent="0.2">
      <c r="F34" s="11" t="s">
        <v>102</v>
      </c>
    </row>
    <row r="35" spans="5:6" ht="12.75" customHeight="1" x14ac:dyDescent="0.2">
      <c r="F35" s="11" t="s">
        <v>103</v>
      </c>
    </row>
    <row r="36" spans="5:6" ht="12.75" customHeight="1" x14ac:dyDescent="0.2">
      <c r="F36" s="11" t="s">
        <v>104</v>
      </c>
    </row>
    <row r="37" spans="5:6" ht="12.75" customHeight="1" x14ac:dyDescent="0.2">
      <c r="F37" s="11" t="s">
        <v>105</v>
      </c>
    </row>
    <row r="38" spans="5:6" ht="12.75" customHeight="1" x14ac:dyDescent="0.2">
      <c r="F38" s="11" t="s">
        <v>106</v>
      </c>
    </row>
    <row r="39" spans="5:6" ht="12.75" customHeight="1" x14ac:dyDescent="0.2">
      <c r="F39" s="11" t="s">
        <v>107</v>
      </c>
    </row>
    <row r="40" spans="5:6" ht="12.75" customHeight="1" x14ac:dyDescent="0.2">
      <c r="F40" s="11" t="s">
        <v>108</v>
      </c>
    </row>
    <row r="41" spans="5:6" ht="12.75" customHeight="1" x14ac:dyDescent="0.2">
      <c r="F41" s="11" t="s">
        <v>109</v>
      </c>
    </row>
    <row r="42" spans="5:6" ht="12.75" customHeight="1" x14ac:dyDescent="0.2">
      <c r="F42" s="11" t="s">
        <v>110</v>
      </c>
    </row>
    <row r="43" spans="5:6" ht="12.75" customHeight="1" x14ac:dyDescent="0.2">
      <c r="F43" s="11" t="s">
        <v>111</v>
      </c>
    </row>
    <row r="44" spans="5:6" ht="12.75" customHeight="1" x14ac:dyDescent="0.2">
      <c r="F44" s="11" t="s">
        <v>112</v>
      </c>
    </row>
    <row r="45" spans="5:6" ht="12.75" customHeight="1" x14ac:dyDescent="0.2">
      <c r="F45" s="11" t="s">
        <v>113</v>
      </c>
    </row>
    <row r="46" spans="5:6" ht="12.75" customHeight="1" x14ac:dyDescent="0.2">
      <c r="F46" s="11" t="s">
        <v>114</v>
      </c>
    </row>
    <row r="47" spans="5:6" ht="12.75" customHeight="1" x14ac:dyDescent="0.2">
      <c r="F47" s="11" t="s">
        <v>115</v>
      </c>
    </row>
    <row r="48" spans="5:6" ht="12.75" customHeight="1" x14ac:dyDescent="0.2">
      <c r="F48" s="11" t="s">
        <v>116</v>
      </c>
    </row>
    <row r="49" spans="6:6" ht="12.75" customHeight="1" x14ac:dyDescent="0.2">
      <c r="F49" s="11" t="s">
        <v>117</v>
      </c>
    </row>
    <row r="50" spans="6:6" ht="12.75" customHeight="1" x14ac:dyDescent="0.2">
      <c r="F50" s="11" t="s">
        <v>118</v>
      </c>
    </row>
    <row r="51" spans="6:6" ht="12.75" customHeight="1" x14ac:dyDescent="0.2">
      <c r="F51" s="11" t="s">
        <v>119</v>
      </c>
    </row>
    <row r="52" spans="6:6" ht="15.75" customHeight="1" x14ac:dyDescent="0.2">
      <c r="F52" s="11" t="s">
        <v>120</v>
      </c>
    </row>
    <row r="53" spans="6:6" ht="15.75" customHeight="1" x14ac:dyDescent="0.2">
      <c r="F53" s="11" t="s">
        <v>121</v>
      </c>
    </row>
    <row r="54" spans="6:6" ht="15.75" customHeight="1" x14ac:dyDescent="0.2">
      <c r="F54" s="11" t="s">
        <v>122</v>
      </c>
    </row>
    <row r="55" spans="6:6" ht="15.75" customHeight="1" x14ac:dyDescent="0.2">
      <c r="F55" s="11" t="s">
        <v>123</v>
      </c>
    </row>
    <row r="56" spans="6:6" ht="15.75" customHeight="1" x14ac:dyDescent="0.2">
      <c r="F56" s="11" t="s">
        <v>124</v>
      </c>
    </row>
    <row r="57" spans="6:6" ht="15.75" customHeight="1" x14ac:dyDescent="0.2">
      <c r="F57" s="11" t="s">
        <v>125</v>
      </c>
    </row>
    <row r="58" spans="6:6" ht="15.75" customHeight="1" x14ac:dyDescent="0.2">
      <c r="F58" s="11" t="s">
        <v>126</v>
      </c>
    </row>
    <row r="59" spans="6:6" ht="15.75" customHeight="1" x14ac:dyDescent="0.2">
      <c r="F59" s="11" t="s">
        <v>127</v>
      </c>
    </row>
    <row r="60" spans="6:6" ht="15.75" customHeight="1" x14ac:dyDescent="0.2">
      <c r="F60" s="11" t="s">
        <v>128</v>
      </c>
    </row>
    <row r="61" spans="6:6" ht="15.75" customHeight="1" x14ac:dyDescent="0.2">
      <c r="F61" s="11" t="s">
        <v>129</v>
      </c>
    </row>
    <row r="62" spans="6:6" ht="15.75" customHeight="1" x14ac:dyDescent="0.2">
      <c r="F62" s="11" t="s">
        <v>130</v>
      </c>
    </row>
    <row r="63" spans="6:6" ht="15.75" customHeight="1" x14ac:dyDescent="0.2">
      <c r="F63" s="11" t="s">
        <v>131</v>
      </c>
    </row>
    <row r="64" spans="6:6" ht="15.75" customHeight="1" x14ac:dyDescent="0.2">
      <c r="F64" s="11" t="s">
        <v>132</v>
      </c>
    </row>
    <row r="65" spans="6:6" ht="15.75" customHeight="1" x14ac:dyDescent="0.2">
      <c r="F65" s="11" t="s">
        <v>133</v>
      </c>
    </row>
    <row r="66" spans="6:6" ht="15.75" customHeight="1" x14ac:dyDescent="0.2">
      <c r="F66" s="11" t="s">
        <v>134</v>
      </c>
    </row>
    <row r="67" spans="6:6" ht="15.75" customHeight="1" x14ac:dyDescent="0.2">
      <c r="F67" s="11" t="s">
        <v>135</v>
      </c>
    </row>
    <row r="68" spans="6:6" ht="15.75" customHeight="1" x14ac:dyDescent="0.2">
      <c r="F68" s="11" t="s">
        <v>136</v>
      </c>
    </row>
    <row r="69" spans="6:6" ht="15.75" customHeight="1" x14ac:dyDescent="0.2">
      <c r="F69" s="11" t="s">
        <v>137</v>
      </c>
    </row>
    <row r="70" spans="6:6" ht="15.75" customHeight="1" x14ac:dyDescent="0.2">
      <c r="F70" s="11" t="s">
        <v>138</v>
      </c>
    </row>
    <row r="71" spans="6:6" ht="15.75" customHeight="1" x14ac:dyDescent="0.2">
      <c r="F71" s="11" t="s">
        <v>139</v>
      </c>
    </row>
    <row r="72" spans="6:6" ht="15.75" customHeight="1" x14ac:dyDescent="0.2">
      <c r="F72" s="11" t="s">
        <v>140</v>
      </c>
    </row>
    <row r="73" spans="6:6" ht="15.75" customHeight="1" x14ac:dyDescent="0.2">
      <c r="F73" s="11" t="s">
        <v>141</v>
      </c>
    </row>
    <row r="74" spans="6:6" ht="15.75" customHeight="1" x14ac:dyDescent="0.2">
      <c r="F74" s="11" t="s">
        <v>142</v>
      </c>
    </row>
    <row r="75" spans="6:6" ht="15.75" customHeight="1" x14ac:dyDescent="0.2">
      <c r="F75" s="11" t="s">
        <v>143</v>
      </c>
    </row>
    <row r="76" spans="6:6" ht="15.75" customHeight="1" x14ac:dyDescent="0.2">
      <c r="F76" s="11" t="s">
        <v>144</v>
      </c>
    </row>
    <row r="77" spans="6:6" ht="15.75" customHeight="1" x14ac:dyDescent="0.2">
      <c r="F77" s="11" t="s">
        <v>145</v>
      </c>
    </row>
    <row r="78" spans="6:6" ht="15.75" customHeight="1" x14ac:dyDescent="0.2">
      <c r="F78" s="11" t="s">
        <v>146</v>
      </c>
    </row>
    <row r="79" spans="6:6" ht="15.75" customHeight="1" x14ac:dyDescent="0.2">
      <c r="F79" s="11" t="s">
        <v>147</v>
      </c>
    </row>
    <row r="80" spans="6:6" ht="15.75" customHeight="1" x14ac:dyDescent="0.2">
      <c r="F80" s="11" t="s">
        <v>148</v>
      </c>
    </row>
    <row r="81" spans="6:6" ht="15.75" customHeight="1" x14ac:dyDescent="0.2">
      <c r="F81" s="11" t="s">
        <v>149</v>
      </c>
    </row>
    <row r="82" spans="6:6" ht="15.75" customHeight="1" x14ac:dyDescent="0.2">
      <c r="F82" s="11" t="s">
        <v>150</v>
      </c>
    </row>
    <row r="83" spans="6:6" ht="15.75" customHeight="1" x14ac:dyDescent="0.2">
      <c r="F83" s="11" t="s">
        <v>151</v>
      </c>
    </row>
    <row r="84" spans="6:6" ht="15.75" customHeight="1" x14ac:dyDescent="0.2">
      <c r="F84" s="11" t="s">
        <v>152</v>
      </c>
    </row>
    <row r="85" spans="6:6" ht="15.75" customHeight="1" x14ac:dyDescent="0.2">
      <c r="F85" s="11" t="s">
        <v>153</v>
      </c>
    </row>
    <row r="86" spans="6:6" ht="15.75" customHeight="1" x14ac:dyDescent="0.2">
      <c r="F86" s="11" t="s">
        <v>154</v>
      </c>
    </row>
    <row r="87" spans="6:6" ht="15.75" customHeight="1" x14ac:dyDescent="0.2">
      <c r="F87" s="11" t="s">
        <v>155</v>
      </c>
    </row>
    <row r="88" spans="6:6" ht="15.75" customHeight="1" x14ac:dyDescent="0.2">
      <c r="F88" s="11" t="s">
        <v>156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3" t="str">
        <f>IFERROR(IF(INDEX(#REF!,MATCH(LEFT('Unificando Aquisições'!#REF!,6),#REF!,0))&lt;&gt;"",INDEX(#REF!,MATCH(LEFT('Unificando Aquisições'!#REF!,6),#REF!,0)),""),"")</f>
        <v/>
      </c>
    </row>
    <row r="2" spans="1:1" x14ac:dyDescent="0.2">
      <c r="A2" s="3" t="str">
        <f>IFERROR(IF(INDEX(#REF!,MATCH(LEFT('Unificando Aquisições'!#REF!,6),#REF!,0))&lt;&gt;"",INDEX(#REF!,MATCH(LEFT('Unificando Aquisições'!#REF!,6),#REF!,0)),""),"")</f>
        <v/>
      </c>
    </row>
    <row r="3" spans="1:1" x14ac:dyDescent="0.2">
      <c r="A3" s="3" t="str">
        <f>IFERROR(IF(INDEX(#REF!,MATCH(LEFT('Unificando Aquisições'!#REF!,6),#REF!,0))&lt;&gt;"",INDEX(#REF!,MATCH(LEFT('Unificando Aquisições'!#REF!,6),#REF!,0)),""),"")</f>
        <v/>
      </c>
    </row>
    <row r="4" spans="1:1" x14ac:dyDescent="0.2">
      <c r="A4" s="3" t="str">
        <f>IFERROR(IF(INDEX(#REF!,MATCH(LEFT('Unificando Aquisições'!#REF!,6),#REF!,0))&lt;&gt;"",INDEX(#REF!,MATCH(LEFT('Unificando Aquisições'!#REF!,6),#REF!,0)),""),"")</f>
        <v/>
      </c>
    </row>
    <row r="5" spans="1:1" x14ac:dyDescent="0.2">
      <c r="A5" s="3" t="str">
        <f>IFERROR(IF(INDEX(#REF!,MATCH(LEFT('Unificando Aquisições'!#REF!,6),#REF!,0))&lt;&gt;"",INDEX(#REF!,MATCH(LEFT('Unificando Aquisições'!#REF!,6),#REF!,0)),""),"")</f>
        <v/>
      </c>
    </row>
    <row r="6" spans="1:1" x14ac:dyDescent="0.2">
      <c r="A6" s="3" t="str">
        <f>IFERROR(IF(INDEX(#REF!,MATCH(LEFT('Unificando Aquisições'!#REF!,6),#REF!,0))&lt;&gt;"",INDEX(#REF!,MATCH(LEFT('Unificando Aquisições'!#REF!,6),#REF!,0)),""),"")</f>
        <v/>
      </c>
    </row>
    <row r="7" spans="1:1" x14ac:dyDescent="0.2">
      <c r="A7" s="3" t="str">
        <f>IFERROR(IF(INDEX(#REF!,MATCH(LEFT('Unificando Aquisições'!#REF!,6),#REF!,0))&lt;&gt;"",INDEX(#REF!,MATCH(LEFT('Unificando Aquisições'!#REF!,6),#REF!,0)),""),"")</f>
        <v/>
      </c>
    </row>
    <row r="8" spans="1:1" x14ac:dyDescent="0.2">
      <c r="A8" s="3" t="str">
        <f>IFERROR(IF(INDEX(#REF!,MATCH(LEFT('Unificando Aquisições'!#REF!,6),#REF!,0))&lt;&gt;"",INDEX(#REF!,MATCH(LEFT('Unificando Aquisições'!#REF!,6),#REF!,0)),""),"")</f>
        <v/>
      </c>
    </row>
    <row r="9" spans="1:1" x14ac:dyDescent="0.2">
      <c r="A9" s="3" t="str">
        <f>IFERROR(IF(INDEX(#REF!,MATCH(LEFT('Unificando Aquisições'!#REF!,6),#REF!,0))&lt;&gt;"",INDEX(#REF!,MATCH(LEFT('Unificando Aquisições'!#REF!,6),#REF!,0)),""),"")</f>
        <v/>
      </c>
    </row>
    <row r="10" spans="1:1" x14ac:dyDescent="0.2">
      <c r="A10" s="3" t="str">
        <f>IFERROR(IF(INDEX(#REF!,MATCH(LEFT('Unificando Aquisições'!#REF!,6),#REF!,0))&lt;&gt;"",INDEX(#REF!,MATCH(LEFT('Unificando Aquisições'!#REF!,6),#REF!,0)),""),"")</f>
        <v/>
      </c>
    </row>
    <row r="11" spans="1:1" x14ac:dyDescent="0.2">
      <c r="A11" s="3" t="str">
        <f>IFERROR(IF(INDEX(#REF!,MATCH(LEFT('Unificando Aquisições'!#REF!,6),#REF!,0))&lt;&gt;"",INDEX(#REF!,MATCH(LEFT('Unificando Aquisições'!#REF!,6),#REF!,0)),""),"")</f>
        <v/>
      </c>
    </row>
    <row r="12" spans="1:1" x14ac:dyDescent="0.2">
      <c r="A12" s="3" t="str">
        <f>IFERROR(IF(INDEX(#REF!,MATCH(LEFT('Unificando Aquisições'!#REF!,6),#REF!,0))&lt;&gt;"",INDEX(#REF!,MATCH(LEFT('Unificando Aquisições'!#REF!,6),#REF!,0)),""),"")</f>
        <v/>
      </c>
    </row>
    <row r="13" spans="1:1" x14ac:dyDescent="0.2">
      <c r="A13" s="3" t="str">
        <f>IFERROR(IF(INDEX(#REF!,MATCH(LEFT('Unificando Aquisições'!#REF!,6),#REF!,0))&lt;&gt;"",INDEX(#REF!,MATCH(LEFT('Unificando Aquisições'!#REF!,6),#REF!,0)),""),"")</f>
        <v/>
      </c>
    </row>
    <row r="14" spans="1:1" x14ac:dyDescent="0.2">
      <c r="A14" s="3" t="str">
        <f>IFERROR(IF(INDEX(#REF!,MATCH(LEFT('Unificando Aquisições'!#REF!,6),#REF!,0))&lt;&gt;"",INDEX(#REF!,MATCH(LEFT('Unificando Aquisições'!#REF!,6),#REF!,0)),""),"")</f>
        <v/>
      </c>
    </row>
    <row r="15" spans="1:1" x14ac:dyDescent="0.2">
      <c r="A15" s="3" t="str">
        <f>IFERROR(IF(INDEX(#REF!,MATCH(LEFT('Unificando Aquisições'!#REF!,6),#REF!,0))&lt;&gt;"",INDEX(#REF!,MATCH(LEFT('Unificando Aquisições'!#REF!,6),#REF!,0)),""),"")</f>
        <v/>
      </c>
    </row>
    <row r="16" spans="1:1" x14ac:dyDescent="0.2">
      <c r="A16" s="3" t="str">
        <f>IFERROR(IF(INDEX(#REF!,MATCH(LEFT('Unificando Aquisições'!#REF!,6),#REF!,0))&lt;&gt;"",INDEX(#REF!,MATCH(LEFT('Unificando Aquisições'!#REF!,6),#REF!,0)),""),"")</f>
        <v/>
      </c>
    </row>
    <row r="17" spans="1:1" x14ac:dyDescent="0.2">
      <c r="A17" s="3" t="str">
        <f>IFERROR(IF(INDEX(#REF!,MATCH(LEFT('Unificando Aquisições'!#REF!,6),#REF!,0))&lt;&gt;"",INDEX(#REF!,MATCH(LEFT('Unificando Aquisições'!#REF!,6),#REF!,0)),""),"")</f>
        <v/>
      </c>
    </row>
    <row r="18" spans="1:1" x14ac:dyDescent="0.2">
      <c r="A18" s="3" t="str">
        <f>IFERROR(IF(INDEX(#REF!,MATCH(LEFT('Unificando Aquisições'!#REF!,6),#REF!,0))&lt;&gt;"",INDEX(#REF!,MATCH(LEFT('Unificando Aquisições'!#REF!,6),#REF!,0)),""),"")</f>
        <v/>
      </c>
    </row>
    <row r="19" spans="1:1" x14ac:dyDescent="0.2">
      <c r="A19" s="3" t="str">
        <f>IFERROR(IF(INDEX(#REF!,MATCH(LEFT('Unificando Aquisições'!#REF!,6),#REF!,0))&lt;&gt;"",INDEX(#REF!,MATCH(LEFT('Unificando Aquisições'!#REF!,6),#REF!,0)),""),"")</f>
        <v/>
      </c>
    </row>
    <row r="20" spans="1:1" x14ac:dyDescent="0.2">
      <c r="A20" s="3" t="str">
        <f>IFERROR(IF(INDEX(#REF!,MATCH(LEFT('Unificando Aquisições'!#REF!,6),#REF!,0))&lt;&gt;"",INDEX(#REF!,MATCH(LEFT('Unificando Aquisições'!#REF!,6),#REF!,0)),""),"")</f>
        <v/>
      </c>
    </row>
    <row r="21" spans="1:1" x14ac:dyDescent="0.2">
      <c r="A21" s="3" t="str">
        <f>IFERROR(IF(INDEX(#REF!,MATCH(LEFT('Unificando Aquisições'!#REF!,6),#REF!,0))&lt;&gt;"",INDEX(#REF!,MATCH(LEFT('Unificando Aquisições'!#REF!,6),#REF!,0)),""),"")</f>
        <v/>
      </c>
    </row>
    <row r="22" spans="1:1" x14ac:dyDescent="0.2">
      <c r="A22" s="3" t="str">
        <f>IFERROR(IF(INDEX(#REF!,MATCH(LEFT('Unificando Aquisições'!#REF!,6),#REF!,0))&lt;&gt;"",INDEX(#REF!,MATCH(LEFT('Unificando Aquisições'!#REF!,6),#REF!,0)),""),"")</f>
        <v/>
      </c>
    </row>
    <row r="23" spans="1:1" x14ac:dyDescent="0.2">
      <c r="A23" s="3" t="str">
        <f>IFERROR(IF(INDEX(#REF!,MATCH(LEFT('Unificando Aquisições'!#REF!,6),#REF!,0))&lt;&gt;"",INDEX(#REF!,MATCH(LEFT('Unificando Aquisições'!#REF!,6),#REF!,0)),""),"")</f>
        <v/>
      </c>
    </row>
    <row r="24" spans="1:1" x14ac:dyDescent="0.2">
      <c r="A24" s="3" t="str">
        <f>IFERROR(IF(INDEX(#REF!,MATCH(LEFT('Unificando Aquisições'!#REF!,6),#REF!,0))&lt;&gt;"",INDEX(#REF!,MATCH(LEFT('Unificando Aquisições'!#REF!,6),#REF!,0)),""),"")</f>
        <v/>
      </c>
    </row>
    <row r="25" spans="1:1" x14ac:dyDescent="0.2">
      <c r="A25" s="3" t="str">
        <f>IFERROR(IF(INDEX(#REF!,MATCH(LEFT('Unificando Aquisições'!#REF!,6),#REF!,0))&lt;&gt;"",INDEX(#REF!,MATCH(LEFT('Unificando Aquisições'!#REF!,6),#REF!,0)),""),"")</f>
        <v/>
      </c>
    </row>
    <row r="26" spans="1:1" x14ac:dyDescent="0.2">
      <c r="A26" s="3" t="str">
        <f>IFERROR(IF(INDEX(#REF!,MATCH(LEFT('Unificando Aquisições'!#REF!,6),#REF!,0))&lt;&gt;"",INDEX(#REF!,MATCH(LEFT('Unificando Aquisições'!#REF!,6),#REF!,0)),""),"")</f>
        <v/>
      </c>
    </row>
    <row r="27" spans="1:1" x14ac:dyDescent="0.2">
      <c r="A27" s="3" t="str">
        <f>IFERROR(IF(INDEX(#REF!,MATCH(LEFT('Unificando Aquisições'!#REF!,6),#REF!,0))&lt;&gt;"",INDEX(#REF!,MATCH(LEFT('Unificando Aquisições'!#REF!,6),#REF!,0)),""),"")</f>
        <v/>
      </c>
    </row>
    <row r="28" spans="1:1" x14ac:dyDescent="0.2">
      <c r="A28" s="3" t="str">
        <f>IFERROR(IF(INDEX(#REF!,MATCH(LEFT('Unificando Aquisições'!#REF!,6),#REF!,0))&lt;&gt;"",INDEX(#REF!,MATCH(LEFT('Unificando Aquisições'!#REF!,6),#REF!,0)),""),"")</f>
        <v/>
      </c>
    </row>
    <row r="29" spans="1:1" x14ac:dyDescent="0.2">
      <c r="A29" s="3" t="str">
        <f>IFERROR(IF(INDEX(#REF!,MATCH(LEFT('Unificando Aquisições'!#REF!,6),#REF!,0))&lt;&gt;"",INDEX(#REF!,MATCH(LEFT('Unificando Aquisições'!#REF!,6),#REF!,0)),""),"")</f>
        <v/>
      </c>
    </row>
    <row r="30" spans="1:1" x14ac:dyDescent="0.2">
      <c r="A30" s="3" t="str">
        <f>IFERROR(IF(INDEX(#REF!,MATCH(LEFT('Unificando Aquisições'!#REF!,6),#REF!,0))&lt;&gt;"",INDEX(#REF!,MATCH(LEFT('Unificando Aquisições'!#REF!,6),#REF!,0)),""),"")</f>
        <v/>
      </c>
    </row>
    <row r="31" spans="1:1" x14ac:dyDescent="0.2">
      <c r="A31" s="3" t="str">
        <f>IFERROR(IF(INDEX(#REF!,MATCH(LEFT('Unificando Aquisições'!#REF!,6),#REF!,0))&lt;&gt;"",INDEX(#REF!,MATCH(LEFT('Unificando Aquisições'!#REF!,6),#REF!,0)),""),"")</f>
        <v/>
      </c>
    </row>
    <row r="32" spans="1:1" x14ac:dyDescent="0.2">
      <c r="A32" s="3" t="str">
        <f>IFERROR(IF(INDEX(#REF!,MATCH(LEFT('Unificando Aquisições'!#REF!,6),#REF!,0))&lt;&gt;"",INDEX(#REF!,MATCH(LEFT('Unificando Aquisições'!#REF!,6),#REF!,0)),""),"")</f>
        <v/>
      </c>
    </row>
    <row r="33" spans="1:1" x14ac:dyDescent="0.2">
      <c r="A33" s="3" t="str">
        <f>IFERROR(IF(INDEX(#REF!,MATCH(LEFT('Unificando Aquisições'!#REF!,6),#REF!,0))&lt;&gt;"",INDEX(#REF!,MATCH(LEFT('Unificando Aquisições'!#REF!,6),#REF!,0)),""),"")</f>
        <v/>
      </c>
    </row>
    <row r="34" spans="1:1" x14ac:dyDescent="0.2">
      <c r="A34" s="3" t="str">
        <f>IFERROR(IF(INDEX(#REF!,MATCH(LEFT('Unificando Aquisições'!#REF!,6),#REF!,0))&lt;&gt;"",INDEX(#REF!,MATCH(LEFT('Unificando Aquisições'!#REF!,6),#REF!,0)),""),"")</f>
        <v/>
      </c>
    </row>
    <row r="35" spans="1:1" x14ac:dyDescent="0.2">
      <c r="A35" s="3" t="str">
        <f>IFERROR(IF(INDEX(#REF!,MATCH(LEFT('Unificando Aquisições'!#REF!,6),#REF!,0))&lt;&gt;"",INDEX(#REF!,MATCH(LEFT('Unificando Aquisições'!#REF!,6),#REF!,0)),""),"")</f>
        <v/>
      </c>
    </row>
    <row r="36" spans="1:1" x14ac:dyDescent="0.2">
      <c r="A36" s="3" t="str">
        <f>IFERROR(IF(INDEX(#REF!,MATCH(LEFT('Unificando Aquisições'!#REF!,6),#REF!,0))&lt;&gt;"",INDEX(#REF!,MATCH(LEFT('Unificando Aquisições'!#REF!,6),#REF!,0)),""),"")</f>
        <v/>
      </c>
    </row>
    <row r="37" spans="1:1" x14ac:dyDescent="0.2">
      <c r="A37" s="3" t="str">
        <f>IFERROR(IF(INDEX(#REF!,MATCH(LEFT('Unificando Aquisições'!#REF!,6),#REF!,0))&lt;&gt;"",INDEX(#REF!,MATCH(LEFT('Unificando Aquisições'!#REF!,6),#REF!,0)),""),"")</f>
        <v/>
      </c>
    </row>
    <row r="38" spans="1:1" x14ac:dyDescent="0.2">
      <c r="A38" s="3" t="str">
        <f>IFERROR(IF(INDEX(#REF!,MATCH(LEFT('Unificando Aquisições'!#REF!,6),#REF!,0))&lt;&gt;"",INDEX(#REF!,MATCH(LEFT('Unificando Aquisições'!#REF!,6),#REF!,0)),""),"")</f>
        <v/>
      </c>
    </row>
    <row r="39" spans="1:1" x14ac:dyDescent="0.2">
      <c r="A39" s="3" t="str">
        <f>IFERROR(IF(INDEX(#REF!,MATCH(LEFT('Unificando Aquisições'!#REF!,6),#REF!,0))&lt;&gt;"",INDEX(#REF!,MATCH(LEFT('Unificando Aquisições'!#REF!,6),#REF!,0)),""),"")</f>
        <v/>
      </c>
    </row>
    <row r="40" spans="1:1" x14ac:dyDescent="0.2">
      <c r="A40" s="3" t="str">
        <f>IFERROR(IF(INDEX(#REF!,MATCH(LEFT('Unificando Aquisições'!#REF!,6),#REF!,0))&lt;&gt;"",INDEX(#REF!,MATCH(LEFT('Unificando Aquisições'!#REF!,6),#REF!,0)),""),"")</f>
        <v/>
      </c>
    </row>
    <row r="41" spans="1:1" x14ac:dyDescent="0.2">
      <c r="A41" s="3" t="str">
        <f>IFERROR(IF(INDEX(#REF!,MATCH(LEFT('Unificando Aquisições'!#REF!,6),#REF!,0))&lt;&gt;"",INDEX(#REF!,MATCH(LEFT('Unificando Aquisições'!#REF!,6),#REF!,0)),""),"")</f>
        <v/>
      </c>
    </row>
    <row r="42" spans="1:1" x14ac:dyDescent="0.2">
      <c r="A42" s="3" t="str">
        <f>IFERROR(IF(INDEX(#REF!,MATCH(LEFT('Unificando Aquisições'!#REF!,6),#REF!,0))&lt;&gt;"",INDEX(#REF!,MATCH(LEFT('Unificando Aquisições'!#REF!,6),#REF!,0)),""),"")</f>
        <v/>
      </c>
    </row>
    <row r="43" spans="1:1" x14ac:dyDescent="0.2">
      <c r="A43" s="3" t="str">
        <f>IFERROR(IF(INDEX(#REF!,MATCH(LEFT('Unificando Aquisições'!#REF!,6),#REF!,0))&lt;&gt;"",INDEX(#REF!,MATCH(LEFT('Unificando Aquisições'!#REF!,6),#REF!,0)),""),"")</f>
        <v/>
      </c>
    </row>
    <row r="44" spans="1:1" x14ac:dyDescent="0.2">
      <c r="A44" s="3" t="str">
        <f>IFERROR(IF(INDEX(#REF!,MATCH(LEFT('Unificando Aquisições'!#REF!,6),#REF!,0))&lt;&gt;"",INDEX(#REF!,MATCH(LEFT('Unificando Aquisições'!#REF!,6),#REF!,0)),""),"")</f>
        <v/>
      </c>
    </row>
    <row r="45" spans="1:1" x14ac:dyDescent="0.2">
      <c r="A45" s="3" t="str">
        <f>IFERROR(IF(INDEX(#REF!,MATCH(LEFT('Unificando Aquisições'!#REF!,6),#REF!,0))&lt;&gt;"",INDEX(#REF!,MATCH(LEFT('Unificando Aquisições'!#REF!,6),#REF!,0)),""),"")</f>
        <v/>
      </c>
    </row>
    <row r="46" spans="1:1" x14ac:dyDescent="0.2">
      <c r="A46" s="3" t="str">
        <f>IFERROR(IF(INDEX(#REF!,MATCH(LEFT('Unificando Aquisições'!#REF!,6),#REF!,0))&lt;&gt;"",INDEX(#REF!,MATCH(LEFT('Unificando Aquisições'!#REF!,6),#REF!,0)),""),"")</f>
        <v/>
      </c>
    </row>
    <row r="47" spans="1:1" x14ac:dyDescent="0.2">
      <c r="A47" s="3" t="str">
        <f>IFERROR(IF(INDEX(#REF!,MATCH(LEFT('Unificando Aquisições'!#REF!,6),#REF!,0))&lt;&gt;"",INDEX(#REF!,MATCH(LEFT('Unificando Aquisições'!#REF!,6),#REF!,0)),""),"")</f>
        <v/>
      </c>
    </row>
    <row r="48" spans="1:1" x14ac:dyDescent="0.2">
      <c r="A48" s="3" t="str">
        <f>IFERROR(IF(INDEX(#REF!,MATCH(LEFT('Unificando Aquisições'!#REF!,6),#REF!,0))&lt;&gt;"",INDEX(#REF!,MATCH(LEFT('Unificando Aquisições'!#REF!,6),#REF!,0)),""),"")</f>
        <v/>
      </c>
    </row>
    <row r="49" spans="1:1" x14ac:dyDescent="0.2">
      <c r="A49" s="3" t="str">
        <f>IFERROR(IF(INDEX(#REF!,MATCH(LEFT('Unificando Aquisições'!#REF!,6),#REF!,0))&lt;&gt;"",INDEX(#REF!,MATCH(LEFT('Unificando Aquisições'!#REF!,6),#REF!,0)),""),"")</f>
        <v/>
      </c>
    </row>
    <row r="50" spans="1:1" x14ac:dyDescent="0.2">
      <c r="A50" s="3" t="str">
        <f>IFERROR(IF(INDEX(#REF!,MATCH(LEFT('Unificando Aquisições'!#REF!,6),#REF!,0))&lt;&gt;"",INDEX(#REF!,MATCH(LEFT('Unificando Aquisições'!#REF!,6),#REF!,0)),""),"")</f>
        <v/>
      </c>
    </row>
    <row r="51" spans="1:1" x14ac:dyDescent="0.2">
      <c r="A51" s="3" t="str">
        <f>IFERROR(IF(INDEX(#REF!,MATCH(LEFT('Unificando Aquisições'!#REF!,6),#REF!,0))&lt;&gt;"",INDEX(#REF!,MATCH(LEFT('Unificando Aquisições'!#REF!,6),#REF!,0)),""),"")</f>
        <v/>
      </c>
    </row>
    <row r="52" spans="1:1" x14ac:dyDescent="0.2">
      <c r="A52" s="3" t="str">
        <f>IFERROR(IF(INDEX(#REF!,MATCH(LEFT('Unificando Aquisições'!#REF!,6),#REF!,0))&lt;&gt;"",INDEX(#REF!,MATCH(LEFT('Unificando Aquisições'!#REF!,6),#REF!,0)),""),"")</f>
        <v/>
      </c>
    </row>
    <row r="53" spans="1:1" x14ac:dyDescent="0.2">
      <c r="A53" s="3" t="str">
        <f>IFERROR(IF(INDEX(#REF!,MATCH(LEFT('Unificando Aquisições'!#REF!,6),#REF!,0))&lt;&gt;"",INDEX(#REF!,MATCH(LEFT('Unificando Aquisições'!#REF!,6),#REF!,0)),""),"")</f>
        <v/>
      </c>
    </row>
    <row r="54" spans="1:1" x14ac:dyDescent="0.2">
      <c r="A54" s="3" t="str">
        <f>IFERROR(IF(INDEX(#REF!,MATCH(LEFT('Unificando Aquisições'!#REF!,6),#REF!,0))&lt;&gt;"",INDEX(#REF!,MATCH(LEFT('Unificando Aquisições'!#REF!,6),#REF!,0)),""),"")</f>
        <v/>
      </c>
    </row>
    <row r="55" spans="1:1" x14ac:dyDescent="0.2">
      <c r="A55" s="3" t="str">
        <f>IFERROR(IF(INDEX(#REF!,MATCH(LEFT('Unificando Aquisições'!#REF!,6),#REF!,0))&lt;&gt;"",INDEX(#REF!,MATCH(LEFT('Unificando Aquisições'!#REF!,6),#REF!,0)),""),"")</f>
        <v/>
      </c>
    </row>
    <row r="56" spans="1:1" x14ac:dyDescent="0.2">
      <c r="A56" s="3" t="str">
        <f>IFERROR(IF(INDEX(#REF!,MATCH(LEFT('Unificando Aquisições'!#REF!,6),#REF!,0))&lt;&gt;"",INDEX(#REF!,MATCH(LEFT('Unificando Aquisições'!#REF!,6),#REF!,0)),""),"")</f>
        <v/>
      </c>
    </row>
    <row r="57" spans="1:1" x14ac:dyDescent="0.2">
      <c r="A57" s="3" t="str">
        <f>IFERROR(IF(INDEX(#REF!,MATCH(LEFT('Unificando Aquisições'!#REF!,6),#REF!,0))&lt;&gt;"",INDEX(#REF!,MATCH(LEFT('Unificando Aquisições'!#REF!,6),#REF!,0)),""),"")</f>
        <v/>
      </c>
    </row>
    <row r="58" spans="1:1" x14ac:dyDescent="0.2">
      <c r="A58" s="3" t="str">
        <f>IFERROR(IF(INDEX(#REF!,MATCH(LEFT('Unificando Aquisições'!#REF!,6),#REF!,0))&lt;&gt;"",INDEX(#REF!,MATCH(LEFT('Unificando Aquisições'!#REF!,6),#REF!,0)),""),"")</f>
        <v/>
      </c>
    </row>
    <row r="59" spans="1:1" x14ac:dyDescent="0.2">
      <c r="A59" s="3" t="str">
        <f>IFERROR(IF(INDEX(#REF!,MATCH(LEFT('Unificando Aquisições'!#REF!,6),#REF!,0))&lt;&gt;"",INDEX(#REF!,MATCH(LEFT('Unificando Aquisições'!#REF!,6),#REF!,0)),""),"")</f>
        <v/>
      </c>
    </row>
    <row r="60" spans="1:1" x14ac:dyDescent="0.2">
      <c r="A60" s="3" t="str">
        <f>IFERROR(IF(INDEX(#REF!,MATCH(LEFT('Unificando Aquisições'!#REF!,6),#REF!,0))&lt;&gt;"",INDEX(#REF!,MATCH(LEFT('Unificando Aquisições'!#REF!,6),#REF!,0)),""),"")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Unificando Aquisições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Braulio Oliveira dos Santos Filho</cp:lastModifiedBy>
  <cp:lastPrinted>2025-10-07T19:12:59Z</cp:lastPrinted>
  <dcterms:created xsi:type="dcterms:W3CDTF">2024-04-04T15:56:39Z</dcterms:created>
  <dcterms:modified xsi:type="dcterms:W3CDTF">2025-10-07T19:13:08Z</dcterms:modified>
</cp:coreProperties>
</file>